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4_lapkričio" sheetId="4" r:id="rId1"/>
  </sheets>
  <calcPr calcId="125725"/>
</workbook>
</file>

<file path=xl/calcChain.xml><?xml version="1.0" encoding="utf-8"?>
<calcChain xmlns="http://schemas.openxmlformats.org/spreadsheetml/2006/main">
  <c r="M847" i="4"/>
  <c r="O847" s="1"/>
  <c r="F847"/>
  <c r="M846"/>
  <c r="P846" s="1"/>
  <c r="Q846" s="1"/>
  <c r="F846"/>
  <c r="M845"/>
  <c r="P845" s="1"/>
  <c r="Q845" s="1"/>
  <c r="F845"/>
  <c r="M844"/>
  <c r="P844" s="1"/>
  <c r="Q844" s="1"/>
  <c r="F844"/>
  <c r="M843"/>
  <c r="O843" s="1"/>
  <c r="F843"/>
  <c r="M842"/>
  <c r="P842" s="1"/>
  <c r="Q842" s="1"/>
  <c r="F842"/>
  <c r="M841"/>
  <c r="P841" s="1"/>
  <c r="Q841" s="1"/>
  <c r="F841"/>
  <c r="M840"/>
  <c r="P840" s="1"/>
  <c r="Q840" s="1"/>
  <c r="F840"/>
  <c r="M839"/>
  <c r="O839" s="1"/>
  <c r="F839"/>
  <c r="M838"/>
  <c r="P838" s="1"/>
  <c r="Q838" s="1"/>
  <c r="F838"/>
  <c r="M837"/>
  <c r="P837" s="1"/>
  <c r="Q837" s="1"/>
  <c r="F837"/>
  <c r="M836"/>
  <c r="P836" s="1"/>
  <c r="Q836" s="1"/>
  <c r="F836"/>
  <c r="M835"/>
  <c r="O835" s="1"/>
  <c r="F835"/>
  <c r="M834"/>
  <c r="P834" s="1"/>
  <c r="Q834" s="1"/>
  <c r="F834"/>
  <c r="M833"/>
  <c r="P833" s="1"/>
  <c r="Q833" s="1"/>
  <c r="F833"/>
  <c r="M832"/>
  <c r="P832" s="1"/>
  <c r="Q832" s="1"/>
  <c r="F832"/>
  <c r="M831"/>
  <c r="O831" s="1"/>
  <c r="F831"/>
  <c r="M830"/>
  <c r="P830" s="1"/>
  <c r="Q830" s="1"/>
  <c r="F830"/>
  <c r="M829"/>
  <c r="O829" s="1"/>
  <c r="F829"/>
  <c r="M828"/>
  <c r="P828" s="1"/>
  <c r="Q828" s="1"/>
  <c r="F828"/>
  <c r="M827"/>
  <c r="O827" s="1"/>
  <c r="F827"/>
  <c r="M826"/>
  <c r="P826" s="1"/>
  <c r="Q826" s="1"/>
  <c r="F826"/>
  <c r="M825"/>
  <c r="P825" s="1"/>
  <c r="Q825" s="1"/>
  <c r="F825"/>
  <c r="M824"/>
  <c r="P824" s="1"/>
  <c r="Q824" s="1"/>
  <c r="F824"/>
  <c r="M823"/>
  <c r="O823" s="1"/>
  <c r="F823"/>
  <c r="M822"/>
  <c r="P822" s="1"/>
  <c r="Q822" s="1"/>
  <c r="F822"/>
  <c r="M821"/>
  <c r="O821" s="1"/>
  <c r="F821"/>
  <c r="M820"/>
  <c r="P820" s="1"/>
  <c r="Q820" s="1"/>
  <c r="F820"/>
  <c r="M819"/>
  <c r="O819" s="1"/>
  <c r="F819"/>
  <c r="M818"/>
  <c r="P818" s="1"/>
  <c r="Q818" s="1"/>
  <c r="F818"/>
  <c r="M817"/>
  <c r="O817" s="1"/>
  <c r="F817"/>
  <c r="M816"/>
  <c r="P816" s="1"/>
  <c r="Q816" s="1"/>
  <c r="F816"/>
  <c r="M815"/>
  <c r="O815" s="1"/>
  <c r="F815"/>
  <c r="M814"/>
  <c r="P814" s="1"/>
  <c r="Q814" s="1"/>
  <c r="F814"/>
  <c r="M813"/>
  <c r="P813" s="1"/>
  <c r="Q813" s="1"/>
  <c r="F813"/>
  <c r="M812"/>
  <c r="P812" s="1"/>
  <c r="Q812" s="1"/>
  <c r="F812"/>
  <c r="M811"/>
  <c r="O811" s="1"/>
  <c r="F811"/>
  <c r="M810"/>
  <c r="P810" s="1"/>
  <c r="Q810" s="1"/>
  <c r="F810"/>
  <c r="M809"/>
  <c r="O809" s="1"/>
  <c r="F809"/>
  <c r="M808"/>
  <c r="P808" s="1"/>
  <c r="Q808" s="1"/>
  <c r="F808"/>
  <c r="O816" l="1"/>
  <c r="O842"/>
  <c r="O812"/>
  <c r="P819"/>
  <c r="Q819" s="1"/>
  <c r="O836"/>
  <c r="O824"/>
  <c r="O810"/>
  <c r="P815"/>
  <c r="Q815" s="1"/>
  <c r="O818"/>
  <c r="O830"/>
  <c r="O822"/>
  <c r="O838"/>
  <c r="O808"/>
  <c r="P811"/>
  <c r="Q811" s="1"/>
  <c r="O814"/>
  <c r="O826"/>
  <c r="P829"/>
  <c r="Q829" s="1"/>
  <c r="O832"/>
  <c r="O840"/>
  <c r="O844"/>
  <c r="O846"/>
  <c r="O820"/>
  <c r="O828"/>
  <c r="O834"/>
  <c r="P809"/>
  <c r="Q809" s="1"/>
  <c r="P817"/>
  <c r="Q817" s="1"/>
  <c r="P821"/>
  <c r="Q821" s="1"/>
  <c r="O813"/>
  <c r="O825"/>
  <c r="O833"/>
  <c r="O837"/>
  <c r="O841"/>
  <c r="O845"/>
  <c r="P823"/>
  <c r="Q823" s="1"/>
  <c r="P827"/>
  <c r="Q827" s="1"/>
  <c r="P831"/>
  <c r="Q831" s="1"/>
  <c r="P835"/>
  <c r="Q835" s="1"/>
  <c r="P839"/>
  <c r="Q839" s="1"/>
  <c r="P843"/>
  <c r="Q843" s="1"/>
  <c r="P847"/>
  <c r="Q847" s="1"/>
  <c r="M1186" l="1"/>
  <c r="O1186" s="1"/>
  <c r="M1185"/>
  <c r="O1185" s="1"/>
  <c r="M1184"/>
  <c r="O1184" s="1"/>
  <c r="M1183"/>
  <c r="O1183" s="1"/>
  <c r="M1182"/>
  <c r="O1182" s="1"/>
  <c r="M1181"/>
  <c r="O1181" s="1"/>
  <c r="M1180"/>
  <c r="O1180" s="1"/>
  <c r="M1179"/>
  <c r="O1179" s="1"/>
  <c r="M1178"/>
  <c r="O1178" s="1"/>
  <c r="M1177"/>
  <c r="O1177" s="1"/>
  <c r="M1176"/>
  <c r="O1176" s="1"/>
  <c r="M1175"/>
  <c r="O1175" s="1"/>
  <c r="M1174"/>
  <c r="O1174" s="1"/>
  <c r="M1173"/>
  <c r="O1173" s="1"/>
  <c r="M1172"/>
  <c r="O1172" s="1"/>
  <c r="M1171"/>
  <c r="O1171" s="1"/>
  <c r="M1170"/>
  <c r="O1170" s="1"/>
  <c r="M1169"/>
  <c r="O1169" s="1"/>
  <c r="M1168"/>
  <c r="O1168" s="1"/>
  <c r="M1167"/>
  <c r="O1167" s="1"/>
  <c r="M1166"/>
  <c r="O1166" s="1"/>
  <c r="M1165"/>
  <c r="O1165" s="1"/>
  <c r="M1164"/>
  <c r="O1164" s="1"/>
  <c r="M1163"/>
  <c r="O1163" s="1"/>
  <c r="M1162"/>
  <c r="O1162" s="1"/>
  <c r="M1161"/>
  <c r="O1161" s="1"/>
  <c r="P1169" l="1"/>
  <c r="Q1169" s="1"/>
  <c r="P1178"/>
  <c r="Q1178" s="1"/>
  <c r="P1180"/>
  <c r="Q1180" s="1"/>
  <c r="P1181"/>
  <c r="Q1181" s="1"/>
  <c r="P1182"/>
  <c r="Q1182" s="1"/>
  <c r="P1183"/>
  <c r="Q1183" s="1"/>
  <c r="P1184"/>
  <c r="Q1184" s="1"/>
  <c r="P1185"/>
  <c r="Q1185" s="1"/>
  <c r="P1186"/>
  <c r="Q1186" s="1"/>
  <c r="P1161"/>
  <c r="Q1161" s="1"/>
  <c r="P1162"/>
  <c r="Q1162" s="1"/>
  <c r="P1163"/>
  <c r="Q1163" s="1"/>
  <c r="P1164"/>
  <c r="Q1164" s="1"/>
  <c r="P1165"/>
  <c r="Q1165" s="1"/>
  <c r="P1166"/>
  <c r="Q1166" s="1"/>
  <c r="P1167"/>
  <c r="Q1167" s="1"/>
  <c r="P1168"/>
  <c r="Q1168" s="1"/>
  <c r="P1170"/>
  <c r="Q1170" s="1"/>
  <c r="P1171"/>
  <c r="Q1171" s="1"/>
  <c r="P1172"/>
  <c r="Q1172" s="1"/>
  <c r="P1173"/>
  <c r="Q1173" s="1"/>
  <c r="P1174"/>
  <c r="Q1174" s="1"/>
  <c r="P1175"/>
  <c r="Q1175" s="1"/>
  <c r="P1176"/>
  <c r="Q1176" s="1"/>
  <c r="P1177"/>
  <c r="Q1177" s="1"/>
  <c r="P1179"/>
  <c r="Q1179" s="1"/>
  <c r="M1070" l="1"/>
  <c r="O1070" s="1"/>
  <c r="M1069"/>
  <c r="O1069" s="1"/>
  <c r="M1068"/>
  <c r="O1068" s="1"/>
  <c r="M1067"/>
  <c r="O1067" s="1"/>
  <c r="M1066"/>
  <c r="O1066" s="1"/>
  <c r="M1065"/>
  <c r="O1065" s="1"/>
  <c r="M1064"/>
  <c r="O1064" s="1"/>
  <c r="M1063"/>
  <c r="O1063" s="1"/>
  <c r="M1062"/>
  <c r="O1062" s="1"/>
  <c r="M1061"/>
  <c r="O1061" s="1"/>
  <c r="M1060"/>
  <c r="P1060" s="1"/>
  <c r="Q1060" s="1"/>
  <c r="M1059"/>
  <c r="P1059" s="1"/>
  <c r="Q1059" s="1"/>
  <c r="M1058"/>
  <c r="O1058" s="1"/>
  <c r="M1057"/>
  <c r="O1057" s="1"/>
  <c r="M1056"/>
  <c r="P1056" s="1"/>
  <c r="Q1056" s="1"/>
  <c r="M1055"/>
  <c r="P1055" s="1"/>
  <c r="Q1055" s="1"/>
  <c r="M1054"/>
  <c r="O1054" s="1"/>
  <c r="M1053"/>
  <c r="O1053" s="1"/>
  <c r="M1051"/>
  <c r="O1051" s="1"/>
  <c r="M1050"/>
  <c r="O1050" s="1"/>
  <c r="M1049"/>
  <c r="O1049" s="1"/>
  <c r="M1048"/>
  <c r="O1048" s="1"/>
  <c r="M1047"/>
  <c r="O1047" s="1"/>
  <c r="M1046"/>
  <c r="O1046" s="1"/>
  <c r="M1045"/>
  <c r="O1045" s="1"/>
  <c r="M1044"/>
  <c r="O1044" s="1"/>
  <c r="M1043"/>
  <c r="O1043" s="1"/>
  <c r="M1038"/>
  <c r="O1038" s="1"/>
  <c r="M1037"/>
  <c r="O1037" s="1"/>
  <c r="M1036"/>
  <c r="P1036" s="1"/>
  <c r="Q1036" s="1"/>
  <c r="M1035"/>
  <c r="O1035" s="1"/>
  <c r="M1034"/>
  <c r="O1034" s="1"/>
  <c r="M1033"/>
  <c r="O1033" s="1"/>
  <c r="M210"/>
  <c r="P210" s="1"/>
  <c r="Q210" s="1"/>
  <c r="I210"/>
  <c r="M209"/>
  <c r="P209" s="1"/>
  <c r="Q209" s="1"/>
  <c r="I209"/>
  <c r="M208"/>
  <c r="P208" s="1"/>
  <c r="Q208" s="1"/>
  <c r="I208"/>
  <c r="M207"/>
  <c r="O207" s="1"/>
  <c r="I207"/>
  <c r="M206"/>
  <c r="P206" s="1"/>
  <c r="Q206" s="1"/>
  <c r="I206"/>
  <c r="M205"/>
  <c r="P205" s="1"/>
  <c r="Q205" s="1"/>
  <c r="I205"/>
  <c r="M204"/>
  <c r="P204" s="1"/>
  <c r="Q204" s="1"/>
  <c r="I204"/>
  <c r="M203"/>
  <c r="O203" s="1"/>
  <c r="I203"/>
  <c r="M202"/>
  <c r="P202" s="1"/>
  <c r="Q202" s="1"/>
  <c r="I202"/>
  <c r="M201"/>
  <c r="O201" s="1"/>
  <c r="I201"/>
  <c r="M200"/>
  <c r="P200" s="1"/>
  <c r="Q200" s="1"/>
  <c r="I200"/>
  <c r="M199"/>
  <c r="O199" s="1"/>
  <c r="I199"/>
  <c r="M198"/>
  <c r="O198" s="1"/>
  <c r="I198"/>
  <c r="M197"/>
  <c r="O197" s="1"/>
  <c r="I197"/>
  <c r="M196"/>
  <c r="P196" s="1"/>
  <c r="Q196" s="1"/>
  <c r="I196"/>
  <c r="M195"/>
  <c r="O195" s="1"/>
  <c r="I195"/>
  <c r="M194"/>
  <c r="O194" s="1"/>
  <c r="I194"/>
  <c r="M193"/>
  <c r="O193" s="1"/>
  <c r="I193"/>
  <c r="M192"/>
  <c r="P192" s="1"/>
  <c r="Q192" s="1"/>
  <c r="I192"/>
  <c r="M191"/>
  <c r="O191" s="1"/>
  <c r="I191"/>
  <c r="M190"/>
  <c r="P190" s="1"/>
  <c r="Q190" s="1"/>
  <c r="I190"/>
  <c r="M189"/>
  <c r="O189" s="1"/>
  <c r="I189"/>
  <c r="M188"/>
  <c r="P188" s="1"/>
  <c r="Q188" s="1"/>
  <c r="I188"/>
  <c r="M187"/>
  <c r="O187" s="1"/>
  <c r="I187"/>
  <c r="M186"/>
  <c r="P186" s="1"/>
  <c r="Q186" s="1"/>
  <c r="I186"/>
  <c r="M185"/>
  <c r="O185" s="1"/>
  <c r="I185"/>
  <c r="M184"/>
  <c r="P184" s="1"/>
  <c r="Q184" s="1"/>
  <c r="I184"/>
  <c r="M183"/>
  <c r="O183" s="1"/>
  <c r="I183"/>
  <c r="M182"/>
  <c r="O182" s="1"/>
  <c r="I182"/>
  <c r="M181"/>
  <c r="O181" s="1"/>
  <c r="I181"/>
  <c r="M180"/>
  <c r="P180" s="1"/>
  <c r="Q180" s="1"/>
  <c r="I180"/>
  <c r="M179"/>
  <c r="O179" s="1"/>
  <c r="I179"/>
  <c r="P178"/>
  <c r="Q178" s="1"/>
  <c r="M178"/>
  <c r="O178" s="1"/>
  <c r="I178"/>
  <c r="M177"/>
  <c r="O177" s="1"/>
  <c r="I177"/>
  <c r="M176"/>
  <c r="P176" s="1"/>
  <c r="Q176" s="1"/>
  <c r="I176"/>
  <c r="M175"/>
  <c r="O175" s="1"/>
  <c r="I175"/>
  <c r="M174"/>
  <c r="O174" s="1"/>
  <c r="I174"/>
  <c r="M173"/>
  <c r="O173" s="1"/>
  <c r="I173"/>
  <c r="M172"/>
  <c r="P172" s="1"/>
  <c r="Q172" s="1"/>
  <c r="I172"/>
  <c r="M171"/>
  <c r="O171" s="1"/>
  <c r="I171"/>
  <c r="O910"/>
  <c r="Q910" s="1"/>
  <c r="M910"/>
  <c r="P910" s="1"/>
  <c r="O909"/>
  <c r="Q909" s="1"/>
  <c r="M909"/>
  <c r="P909" s="1"/>
  <c r="O908"/>
  <c r="Q908" s="1"/>
  <c r="M908"/>
  <c r="P908" s="1"/>
  <c r="O907"/>
  <c r="Q907" s="1"/>
  <c r="M907"/>
  <c r="P907" s="1"/>
  <c r="O906"/>
  <c r="Q906" s="1"/>
  <c r="M906"/>
  <c r="P906" s="1"/>
  <c r="O905"/>
  <c r="Q905" s="1"/>
  <c r="M905"/>
  <c r="P905" s="1"/>
  <c r="O904"/>
  <c r="Q904" s="1"/>
  <c r="M904"/>
  <c r="P904" s="1"/>
  <c r="O899"/>
  <c r="Q899" s="1"/>
  <c r="M899"/>
  <c r="P899" s="1"/>
  <c r="O898"/>
  <c r="Q898" s="1"/>
  <c r="M898"/>
  <c r="P898" s="1"/>
  <c r="O897"/>
  <c r="Q897" s="1"/>
  <c r="M897"/>
  <c r="P897" s="1"/>
  <c r="O896"/>
  <c r="Q896" s="1"/>
  <c r="M896"/>
  <c r="P896" s="1"/>
  <c r="O895"/>
  <c r="Q895" s="1"/>
  <c r="M895"/>
  <c r="P895" s="1"/>
  <c r="O894"/>
  <c r="Q894" s="1"/>
  <c r="M894"/>
  <c r="P894" s="1"/>
  <c r="O889"/>
  <c r="Q889" s="1"/>
  <c r="M889"/>
  <c r="P889" s="1"/>
  <c r="O888"/>
  <c r="Q888" s="1"/>
  <c r="M888"/>
  <c r="P888" s="1"/>
  <c r="O887"/>
  <c r="Q887" s="1"/>
  <c r="M887"/>
  <c r="P887" s="1"/>
  <c r="O886"/>
  <c r="Q886" s="1"/>
  <c r="M886"/>
  <c r="P886" s="1"/>
  <c r="O885"/>
  <c r="Q885" s="1"/>
  <c r="M885"/>
  <c r="P885" s="1"/>
  <c r="O884"/>
  <c r="Q884" s="1"/>
  <c r="M884"/>
  <c r="P884" s="1"/>
  <c r="O883"/>
  <c r="Q883" s="1"/>
  <c r="M883"/>
  <c r="P883" s="1"/>
  <c r="O882"/>
  <c r="Q882" s="1"/>
  <c r="M882"/>
  <c r="P882" s="1"/>
  <c r="O881"/>
  <c r="Q881" s="1"/>
  <c r="M881"/>
  <c r="P881" s="1"/>
  <c r="O880"/>
  <c r="Q880" s="1"/>
  <c r="M880"/>
  <c r="P880" s="1"/>
  <c r="O879"/>
  <c r="Q879" s="1"/>
  <c r="M879"/>
  <c r="P879" s="1"/>
  <c r="O878"/>
  <c r="Q878" s="1"/>
  <c r="M878"/>
  <c r="P878" s="1"/>
  <c r="O877"/>
  <c r="Q877" s="1"/>
  <c r="M877"/>
  <c r="P877" s="1"/>
  <c r="O876"/>
  <c r="Q876" s="1"/>
  <c r="M876"/>
  <c r="P876" s="1"/>
  <c r="O875"/>
  <c r="Q875" s="1"/>
  <c r="M875"/>
  <c r="P875" s="1"/>
  <c r="O874"/>
  <c r="Q874" s="1"/>
  <c r="M874"/>
  <c r="P874" s="1"/>
  <c r="O871"/>
  <c r="Q871" s="1"/>
  <c r="M871"/>
  <c r="P871" s="1"/>
  <c r="O870"/>
  <c r="Q870" s="1"/>
  <c r="M870"/>
  <c r="P870" s="1"/>
  <c r="O869"/>
  <c r="Q869" s="1"/>
  <c r="M869"/>
  <c r="P869" s="1"/>
  <c r="O868"/>
  <c r="Q868" s="1"/>
  <c r="M868"/>
  <c r="P868" s="1"/>
  <c r="O867"/>
  <c r="Q867" s="1"/>
  <c r="M867"/>
  <c r="P867" s="1"/>
  <c r="O866"/>
  <c r="Q866" s="1"/>
  <c r="M866"/>
  <c r="P866" s="1"/>
  <c r="O865"/>
  <c r="Q865" s="1"/>
  <c r="M865"/>
  <c r="P865" s="1"/>
  <c r="O864"/>
  <c r="Q864" s="1"/>
  <c r="M864"/>
  <c r="P864" s="1"/>
  <c r="O856"/>
  <c r="Q856" s="1"/>
  <c r="M856"/>
  <c r="P856" s="1"/>
  <c r="O855"/>
  <c r="Q855" s="1"/>
  <c r="M855"/>
  <c r="P855" s="1"/>
  <c r="M1097"/>
  <c r="P1097" s="1"/>
  <c r="Q1097" s="1"/>
  <c r="M1096"/>
  <c r="P1096" s="1"/>
  <c r="Q1096" s="1"/>
  <c r="M1095"/>
  <c r="P1095" s="1"/>
  <c r="Q1095" s="1"/>
  <c r="M1094"/>
  <c r="P1094" s="1"/>
  <c r="Q1094" s="1"/>
  <c r="M1093"/>
  <c r="P1093" s="1"/>
  <c r="Q1093" s="1"/>
  <c r="M1092"/>
  <c r="P1092" s="1"/>
  <c r="Q1092" s="1"/>
  <c r="M1091"/>
  <c r="P1091" s="1"/>
  <c r="Q1091" s="1"/>
  <c r="M1090"/>
  <c r="P1090" s="1"/>
  <c r="Q1090" s="1"/>
  <c r="M1089"/>
  <c r="P1089" s="1"/>
  <c r="Q1089" s="1"/>
  <c r="M1088"/>
  <c r="P1088" s="1"/>
  <c r="Q1088" s="1"/>
  <c r="M1087"/>
  <c r="P1087" s="1"/>
  <c r="Q1087" s="1"/>
  <c r="M1086"/>
  <c r="P1086" s="1"/>
  <c r="Q1086" s="1"/>
  <c r="M1085"/>
  <c r="P1085" s="1"/>
  <c r="Q1085" s="1"/>
  <c r="M1084"/>
  <c r="P1084" s="1"/>
  <c r="Q1084" s="1"/>
  <c r="M1083"/>
  <c r="P1083" s="1"/>
  <c r="Q1083" s="1"/>
  <c r="M1082"/>
  <c r="P1082" s="1"/>
  <c r="Q1082" s="1"/>
  <c r="M1081"/>
  <c r="O1081" s="1"/>
  <c r="M1080"/>
  <c r="P1080" s="1"/>
  <c r="Q1080" s="1"/>
  <c r="M1079"/>
  <c r="O1079" s="1"/>
  <c r="M1078"/>
  <c r="O1078" s="1"/>
  <c r="P1034" l="1"/>
  <c r="Q1034" s="1"/>
  <c r="O1086"/>
  <c r="P1038"/>
  <c r="Q1038" s="1"/>
  <c r="O1082"/>
  <c r="P189"/>
  <c r="Q189" s="1"/>
  <c r="O1056"/>
  <c r="O1059"/>
  <c r="O1094"/>
  <c r="P194"/>
  <c r="Q194" s="1"/>
  <c r="O209"/>
  <c r="O1090"/>
  <c r="O205"/>
  <c r="O1055"/>
  <c r="O1060"/>
  <c r="O1088"/>
  <c r="O1096"/>
  <c r="O190"/>
  <c r="P193"/>
  <c r="Q193" s="1"/>
  <c r="O202"/>
  <c r="O210"/>
  <c r="O1036"/>
  <c r="P1053"/>
  <c r="Q1053" s="1"/>
  <c r="P1057"/>
  <c r="Q1057" s="1"/>
  <c r="P1061"/>
  <c r="Q1061" s="1"/>
  <c r="P173"/>
  <c r="Q173" s="1"/>
  <c r="P174"/>
  <c r="Q174" s="1"/>
  <c r="P1033"/>
  <c r="Q1033" s="1"/>
  <c r="P1037"/>
  <c r="Q1037" s="1"/>
  <c r="O1084"/>
  <c r="O1092"/>
  <c r="P177"/>
  <c r="Q177" s="1"/>
  <c r="O186"/>
  <c r="O206"/>
  <c r="O1083"/>
  <c r="O1085"/>
  <c r="O1087"/>
  <c r="O1089"/>
  <c r="O1091"/>
  <c r="O1093"/>
  <c r="O1095"/>
  <c r="O1097"/>
  <c r="P181"/>
  <c r="Q181" s="1"/>
  <c r="P182"/>
  <c r="Q182" s="1"/>
  <c r="P197"/>
  <c r="Q197" s="1"/>
  <c r="P198"/>
  <c r="Q198" s="1"/>
  <c r="P1035"/>
  <c r="Q1035" s="1"/>
  <c r="P1054"/>
  <c r="Q1054" s="1"/>
  <c r="P1058"/>
  <c r="Q1058" s="1"/>
  <c r="O1080"/>
  <c r="P185"/>
  <c r="Q185" s="1"/>
  <c r="P201"/>
  <c r="Q201" s="1"/>
  <c r="P1062"/>
  <c r="Q1062" s="1"/>
  <c r="P1063"/>
  <c r="Q1063" s="1"/>
  <c r="P1064"/>
  <c r="Q1064" s="1"/>
  <c r="P1065"/>
  <c r="Q1065" s="1"/>
  <c r="P1066"/>
  <c r="Q1066" s="1"/>
  <c r="P1067"/>
  <c r="Q1067" s="1"/>
  <c r="P1068"/>
  <c r="Q1068" s="1"/>
  <c r="P1069"/>
  <c r="Q1069" s="1"/>
  <c r="P1070"/>
  <c r="Q1070" s="1"/>
  <c r="P1043"/>
  <c r="Q1043" s="1"/>
  <c r="P1044"/>
  <c r="Q1044" s="1"/>
  <c r="P1045"/>
  <c r="Q1045" s="1"/>
  <c r="P1046"/>
  <c r="Q1046" s="1"/>
  <c r="P1047"/>
  <c r="Q1047" s="1"/>
  <c r="P1048"/>
  <c r="Q1048" s="1"/>
  <c r="P1049"/>
  <c r="Q1049" s="1"/>
  <c r="P1050"/>
  <c r="Q1050" s="1"/>
  <c r="P1051"/>
  <c r="Q1051" s="1"/>
  <c r="P171"/>
  <c r="Q171" s="1"/>
  <c r="O172"/>
  <c r="P175"/>
  <c r="Q175" s="1"/>
  <c r="O176"/>
  <c r="P179"/>
  <c r="Q179" s="1"/>
  <c r="O180"/>
  <c r="P183"/>
  <c r="Q183" s="1"/>
  <c r="O184"/>
  <c r="P187"/>
  <c r="Q187" s="1"/>
  <c r="O188"/>
  <c r="P191"/>
  <c r="Q191" s="1"/>
  <c r="O192"/>
  <c r="P195"/>
  <c r="Q195" s="1"/>
  <c r="O196"/>
  <c r="P199"/>
  <c r="Q199" s="1"/>
  <c r="O200"/>
  <c r="P203"/>
  <c r="Q203" s="1"/>
  <c r="O204"/>
  <c r="P207"/>
  <c r="Q207" s="1"/>
  <c r="O208"/>
  <c r="P1078"/>
  <c r="Q1078" s="1"/>
  <c r="P1079"/>
  <c r="Q1079" s="1"/>
  <c r="P1081"/>
  <c r="Q1081" s="1"/>
  <c r="M986"/>
  <c r="P986" s="1"/>
  <c r="F986"/>
  <c r="M985"/>
  <c r="O985" s="1"/>
  <c r="Q985" s="1"/>
  <c r="F985"/>
  <c r="M984"/>
  <c r="P984" s="1"/>
  <c r="F984"/>
  <c r="M983"/>
  <c r="O983" s="1"/>
  <c r="Q983" s="1"/>
  <c r="F983"/>
  <c r="M982"/>
  <c r="O982" s="1"/>
  <c r="Q982" s="1"/>
  <c r="F982"/>
  <c r="M981"/>
  <c r="O981" s="1"/>
  <c r="Q981" s="1"/>
  <c r="F981"/>
  <c r="M980"/>
  <c r="P980" s="1"/>
  <c r="F980"/>
  <c r="M979"/>
  <c r="O979" s="1"/>
  <c r="Q979" s="1"/>
  <c r="F979"/>
  <c r="M978"/>
  <c r="O978" s="1"/>
  <c r="Q978" s="1"/>
  <c r="F978"/>
  <c r="M975"/>
  <c r="O975" s="1"/>
  <c r="Q975" s="1"/>
  <c r="F975"/>
  <c r="M974"/>
  <c r="P974" s="1"/>
  <c r="F974"/>
  <c r="M973"/>
  <c r="O973" s="1"/>
  <c r="Q973" s="1"/>
  <c r="F973"/>
  <c r="M972"/>
  <c r="O972" s="1"/>
  <c r="Q972" s="1"/>
  <c r="F972"/>
  <c r="M971"/>
  <c r="O971" s="1"/>
  <c r="Q971" s="1"/>
  <c r="F971"/>
  <c r="M970"/>
  <c r="P970" s="1"/>
  <c r="F970"/>
  <c r="M969"/>
  <c r="O969" s="1"/>
  <c r="Q969" s="1"/>
  <c r="F969"/>
  <c r="M968"/>
  <c r="P968" s="1"/>
  <c r="F968"/>
  <c r="M965"/>
  <c r="O965" s="1"/>
  <c r="Q965" s="1"/>
  <c r="F965"/>
  <c r="M964"/>
  <c r="P964" s="1"/>
  <c r="F964"/>
  <c r="M963"/>
  <c r="P963" s="1"/>
  <c r="F963"/>
  <c r="M962"/>
  <c r="P962" s="1"/>
  <c r="F962"/>
  <c r="M961"/>
  <c r="O961" s="1"/>
  <c r="Q961" s="1"/>
  <c r="F961"/>
  <c r="M960"/>
  <c r="P960" s="1"/>
  <c r="F960"/>
  <c r="M959"/>
  <c r="P959" s="1"/>
  <c r="F959"/>
  <c r="M958"/>
  <c r="P958" s="1"/>
  <c r="F958"/>
  <c r="O968" l="1"/>
  <c r="Q968" s="1"/>
  <c r="P981"/>
  <c r="P972"/>
  <c r="O958"/>
  <c r="Q958" s="1"/>
  <c r="O962"/>
  <c r="Q962" s="1"/>
  <c r="P975"/>
  <c r="O959"/>
  <c r="Q959" s="1"/>
  <c r="P971"/>
  <c r="O986"/>
  <c r="Q986" s="1"/>
  <c r="O963"/>
  <c r="Q963" s="1"/>
  <c r="P978"/>
  <c r="P982"/>
  <c r="P961"/>
  <c r="P965"/>
  <c r="P985"/>
  <c r="O960"/>
  <c r="Q960" s="1"/>
  <c r="O964"/>
  <c r="Q964" s="1"/>
  <c r="P969"/>
  <c r="O970"/>
  <c r="Q970" s="1"/>
  <c r="P973"/>
  <c r="O974"/>
  <c r="Q974" s="1"/>
  <c r="P979"/>
  <c r="O980"/>
  <c r="Q980" s="1"/>
  <c r="P983"/>
  <c r="O984"/>
  <c r="Q984" s="1"/>
  <c r="L1533"/>
  <c r="K1533"/>
  <c r="F1533"/>
  <c r="L1532"/>
  <c r="K1532"/>
  <c r="F1532"/>
  <c r="L1531"/>
  <c r="K1531"/>
  <c r="M1531" s="1"/>
  <c r="P1531" s="1"/>
  <c r="Q1531" s="1"/>
  <c r="F1531"/>
  <c r="L1530"/>
  <c r="K1530"/>
  <c r="F1530"/>
  <c r="L1529"/>
  <c r="K1529"/>
  <c r="F1529"/>
  <c r="L1528"/>
  <c r="K1528"/>
  <c r="F1528"/>
  <c r="L1527"/>
  <c r="K1527"/>
  <c r="M1527" s="1"/>
  <c r="F1527"/>
  <c r="L1526"/>
  <c r="K1526"/>
  <c r="F1526"/>
  <c r="L1525"/>
  <c r="K1525"/>
  <c r="F1525"/>
  <c r="L1524"/>
  <c r="K1524"/>
  <c r="F1524"/>
  <c r="L1523"/>
  <c r="K1523"/>
  <c r="M1523" s="1"/>
  <c r="P1523" s="1"/>
  <c r="Q1523" s="1"/>
  <c r="F1523"/>
  <c r="L1522"/>
  <c r="K1522"/>
  <c r="F1522"/>
  <c r="L1521"/>
  <c r="K1521"/>
  <c r="F1521"/>
  <c r="L1520"/>
  <c r="K1520"/>
  <c r="F1520"/>
  <c r="L1519"/>
  <c r="K1519"/>
  <c r="M1519" s="1"/>
  <c r="P1519" s="1"/>
  <c r="Q1519" s="1"/>
  <c r="F1519"/>
  <c r="L1518"/>
  <c r="K1518"/>
  <c r="F1518"/>
  <c r="L1517"/>
  <c r="K1517"/>
  <c r="F1517"/>
  <c r="L1516"/>
  <c r="K1516"/>
  <c r="F1516"/>
  <c r="L1515"/>
  <c r="K1515"/>
  <c r="M1515" s="1"/>
  <c r="P1515" s="1"/>
  <c r="Q1515" s="1"/>
  <c r="F1515"/>
  <c r="L1514"/>
  <c r="K1514"/>
  <c r="F1514"/>
  <c r="L1513"/>
  <c r="K1513"/>
  <c r="F1513"/>
  <c r="L1512"/>
  <c r="K1512"/>
  <c r="F1512"/>
  <c r="L1511"/>
  <c r="K1511"/>
  <c r="M1511" s="1"/>
  <c r="P1511" s="1"/>
  <c r="Q1511" s="1"/>
  <c r="F1511"/>
  <c r="L1510"/>
  <c r="K1510"/>
  <c r="F1510"/>
  <c r="L1509"/>
  <c r="K1509"/>
  <c r="F1509"/>
  <c r="L1508"/>
  <c r="K1508"/>
  <c r="F1508"/>
  <c r="L1507"/>
  <c r="K1507"/>
  <c r="M1507" s="1"/>
  <c r="O1507" s="1"/>
  <c r="F1507"/>
  <c r="L1506"/>
  <c r="K1506"/>
  <c r="F1506"/>
  <c r="L1505"/>
  <c r="K1505"/>
  <c r="F1505"/>
  <c r="L1504"/>
  <c r="K1504"/>
  <c r="F1504"/>
  <c r="L1497"/>
  <c r="K1497"/>
  <c r="M1497" s="1"/>
  <c r="O1497" s="1"/>
  <c r="F1497"/>
  <c r="L1496"/>
  <c r="K1496"/>
  <c r="F1496"/>
  <c r="L1495"/>
  <c r="K1495"/>
  <c r="F1495"/>
  <c r="L1494"/>
  <c r="K1494"/>
  <c r="F1494"/>
  <c r="M1505" l="1"/>
  <c r="O1505" s="1"/>
  <c r="M1513"/>
  <c r="P1513" s="1"/>
  <c r="Q1513" s="1"/>
  <c r="M1521"/>
  <c r="M1529"/>
  <c r="M1506"/>
  <c r="O1506" s="1"/>
  <c r="M1522"/>
  <c r="P1522" s="1"/>
  <c r="Q1522" s="1"/>
  <c r="M1526"/>
  <c r="M1530"/>
  <c r="M1533"/>
  <c r="P1533" s="1"/>
  <c r="Q1533" s="1"/>
  <c r="M1496"/>
  <c r="P1496" s="1"/>
  <c r="Q1496" s="1"/>
  <c r="M1508"/>
  <c r="O1508" s="1"/>
  <c r="M1516"/>
  <c r="P1516" s="1"/>
  <c r="Q1516" s="1"/>
  <c r="M1524"/>
  <c r="P1524" s="1"/>
  <c r="Q1524" s="1"/>
  <c r="M1525"/>
  <c r="O1525" s="1"/>
  <c r="M1532"/>
  <c r="P1532" s="1"/>
  <c r="Q1532" s="1"/>
  <c r="M1494"/>
  <c r="O1494" s="1"/>
  <c r="M1504"/>
  <c r="P1504" s="1"/>
  <c r="Q1504" s="1"/>
  <c r="M1509"/>
  <c r="O1509" s="1"/>
  <c r="M1510"/>
  <c r="P1510" s="1"/>
  <c r="Q1510" s="1"/>
  <c r="M1514"/>
  <c r="O1514" s="1"/>
  <c r="M1520"/>
  <c r="P1520" s="1"/>
  <c r="Q1520" s="1"/>
  <c r="M1495"/>
  <c r="O1495" s="1"/>
  <c r="M1512"/>
  <c r="P1512" s="1"/>
  <c r="Q1512" s="1"/>
  <c r="M1517"/>
  <c r="P1517" s="1"/>
  <c r="Q1517" s="1"/>
  <c r="M1518"/>
  <c r="O1518" s="1"/>
  <c r="M1528"/>
  <c r="O1528" s="1"/>
  <c r="P1505"/>
  <c r="Q1505" s="1"/>
  <c r="O1521"/>
  <c r="P1521"/>
  <c r="Q1521" s="1"/>
  <c r="P1527"/>
  <c r="Q1527" s="1"/>
  <c r="O1527"/>
  <c r="O1532"/>
  <c r="O1533"/>
  <c r="P1508"/>
  <c r="Q1508" s="1"/>
  <c r="O1513"/>
  <c r="O1526"/>
  <c r="P1526"/>
  <c r="Q1526" s="1"/>
  <c r="O1529"/>
  <c r="P1529"/>
  <c r="Q1529" s="1"/>
  <c r="O1530"/>
  <c r="P1530"/>
  <c r="Q1530" s="1"/>
  <c r="P1514"/>
  <c r="Q1514" s="1"/>
  <c r="O1520"/>
  <c r="P1497"/>
  <c r="Q1497" s="1"/>
  <c r="P1507"/>
  <c r="Q1507" s="1"/>
  <c r="O1511"/>
  <c r="O1515"/>
  <c r="O1519"/>
  <c r="O1523"/>
  <c r="O1531"/>
  <c r="P1525"/>
  <c r="Q1525" s="1"/>
  <c r="O1496" l="1"/>
  <c r="P1495"/>
  <c r="Q1495" s="1"/>
  <c r="O1510"/>
  <c r="O1512"/>
  <c r="O1522"/>
  <c r="P1509"/>
  <c r="Q1509" s="1"/>
  <c r="O1517"/>
  <c r="P1494"/>
  <c r="Q1494" s="1"/>
  <c r="O1516"/>
  <c r="P1506"/>
  <c r="Q1506" s="1"/>
  <c r="O1524"/>
  <c r="P1518"/>
  <c r="Q1518" s="1"/>
  <c r="O1504"/>
  <c r="P1528"/>
  <c r="Q1528" s="1"/>
  <c r="M1486"/>
  <c r="O1486" s="1"/>
  <c r="F1486"/>
  <c r="L1485"/>
  <c r="K1485"/>
  <c r="M1485" s="1"/>
  <c r="O1485" s="1"/>
  <c r="F1485"/>
  <c r="M1484"/>
  <c r="P1484" s="1"/>
  <c r="Q1484" s="1"/>
  <c r="F1484"/>
  <c r="L1483"/>
  <c r="K1483"/>
  <c r="F1483"/>
  <c r="M1482"/>
  <c r="O1482" s="1"/>
  <c r="F1482"/>
  <c r="M1481"/>
  <c r="O1481" s="1"/>
  <c r="F1481"/>
  <c r="L1480"/>
  <c r="K1480"/>
  <c r="F1480"/>
  <c r="L1479"/>
  <c r="K1479"/>
  <c r="F1479"/>
  <c r="M1478"/>
  <c r="O1478" s="1"/>
  <c r="F1478"/>
  <c r="L1477"/>
  <c r="K1477"/>
  <c r="F1477"/>
  <c r="M1476"/>
  <c r="O1476" s="1"/>
  <c r="F1476"/>
  <c r="L1475"/>
  <c r="K1475"/>
  <c r="F1475"/>
  <c r="L1474"/>
  <c r="K1474"/>
  <c r="F1474"/>
  <c r="L1473"/>
  <c r="K1473"/>
  <c r="F1473"/>
  <c r="L1472"/>
  <c r="K1472"/>
  <c r="F1472"/>
  <c r="M1471"/>
  <c r="O1471" s="1"/>
  <c r="F1471"/>
  <c r="L1470"/>
  <c r="K1470"/>
  <c r="F1470"/>
  <c r="L1469"/>
  <c r="K1469"/>
  <c r="F1469"/>
  <c r="L1468"/>
  <c r="K1468"/>
  <c r="F1468"/>
  <c r="L1467"/>
  <c r="K1467"/>
  <c r="F1467"/>
  <c r="L1466"/>
  <c r="K1466"/>
  <c r="F1466"/>
  <c r="L1465"/>
  <c r="K1465"/>
  <c r="F1465"/>
  <c r="L1464"/>
  <c r="K1464"/>
  <c r="F1464"/>
  <c r="L1463"/>
  <c r="K1463"/>
  <c r="F1463"/>
  <c r="L1462"/>
  <c r="K1462"/>
  <c r="F1462"/>
  <c r="M1461"/>
  <c r="O1461" s="1"/>
  <c r="F1461"/>
  <c r="M1460"/>
  <c r="P1460" s="1"/>
  <c r="Q1460" s="1"/>
  <c r="F1460"/>
  <c r="L1459"/>
  <c r="K1459"/>
  <c r="F1459"/>
  <c r="L1458"/>
  <c r="K1458"/>
  <c r="F1458"/>
  <c r="L1457"/>
  <c r="K1457"/>
  <c r="F1457"/>
  <c r="M164"/>
  <c r="O164" s="1"/>
  <c r="M163"/>
  <c r="O163" s="1"/>
  <c r="M162"/>
  <c r="O162" s="1"/>
  <c r="M161"/>
  <c r="O161" s="1"/>
  <c r="M160"/>
  <c r="O160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M152"/>
  <c r="O152" s="1"/>
  <c r="M151"/>
  <c r="O15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M143"/>
  <c r="O143" s="1"/>
  <c r="M142"/>
  <c r="O142" s="1"/>
  <c r="M141"/>
  <c r="O141" s="1"/>
  <c r="M140"/>
  <c r="O140" s="1"/>
  <c r="M139"/>
  <c r="O139" s="1"/>
  <c r="M138"/>
  <c r="O138" s="1"/>
  <c r="M137"/>
  <c r="O137" s="1"/>
  <c r="M136"/>
  <c r="O136" s="1"/>
  <c r="M135"/>
  <c r="O135" s="1"/>
  <c r="M134"/>
  <c r="O134" s="1"/>
  <c r="M133"/>
  <c r="O133" s="1"/>
  <c r="M132"/>
  <c r="O132" s="1"/>
  <c r="M131"/>
  <c r="O131" s="1"/>
  <c r="M130"/>
  <c r="O130" s="1"/>
  <c r="M129"/>
  <c r="O129" s="1"/>
  <c r="M128"/>
  <c r="O128" s="1"/>
  <c r="M127"/>
  <c r="O127" s="1"/>
  <c r="M126"/>
  <c r="O126" s="1"/>
  <c r="M125"/>
  <c r="O125" s="1"/>
  <c r="M1465" l="1"/>
  <c r="O1465" s="1"/>
  <c r="M1472"/>
  <c r="P1472" s="1"/>
  <c r="Q1472" s="1"/>
  <c r="P1482"/>
  <c r="Q1482" s="1"/>
  <c r="M1480"/>
  <c r="P1480" s="1"/>
  <c r="Q1480" s="1"/>
  <c r="M1483"/>
  <c r="O1483" s="1"/>
  <c r="O1484"/>
  <c r="M1458"/>
  <c r="P1458" s="1"/>
  <c r="Q1458" s="1"/>
  <c r="M1464"/>
  <c r="M1468"/>
  <c r="M1469"/>
  <c r="P1469" s="1"/>
  <c r="Q1469" s="1"/>
  <c r="P1476"/>
  <c r="Q1476" s="1"/>
  <c r="M1462"/>
  <c r="P1462" s="1"/>
  <c r="Q1462" s="1"/>
  <c r="M1466"/>
  <c r="P1466" s="1"/>
  <c r="Q1466" s="1"/>
  <c r="M1470"/>
  <c r="P1470" s="1"/>
  <c r="Q1470" s="1"/>
  <c r="M1473"/>
  <c r="P1473" s="1"/>
  <c r="Q1473" s="1"/>
  <c r="P1478"/>
  <c r="Q1478" s="1"/>
  <c r="M1457"/>
  <c r="O1457" s="1"/>
  <c r="M1467"/>
  <c r="P1467" s="1"/>
  <c r="Q1467" s="1"/>
  <c r="M1477"/>
  <c r="P1477" s="1"/>
  <c r="Q1477" s="1"/>
  <c r="P1486"/>
  <c r="Q1486" s="1"/>
  <c r="P133"/>
  <c r="Q133" s="1"/>
  <c r="M1459"/>
  <c r="P1459" s="1"/>
  <c r="Q1459" s="1"/>
  <c r="O1460"/>
  <c r="M1463"/>
  <c r="P1463" s="1"/>
  <c r="Q1463" s="1"/>
  <c r="M1474"/>
  <c r="O1474" s="1"/>
  <c r="M1475"/>
  <c r="P1475" s="1"/>
  <c r="Q1475" s="1"/>
  <c r="M1479"/>
  <c r="P1479" s="1"/>
  <c r="Q1479" s="1"/>
  <c r="O1477"/>
  <c r="O1468"/>
  <c r="P1468"/>
  <c r="Q1468" s="1"/>
  <c r="O1469"/>
  <c r="P1474"/>
  <c r="Q1474" s="1"/>
  <c r="O1464"/>
  <c r="P1464"/>
  <c r="Q1464" s="1"/>
  <c r="O1462"/>
  <c r="O1466"/>
  <c r="O1470"/>
  <c r="O1472"/>
  <c r="O1480"/>
  <c r="P1461"/>
  <c r="Q1461" s="1"/>
  <c r="P1465"/>
  <c r="Q1465" s="1"/>
  <c r="P1471"/>
  <c r="Q1471" s="1"/>
  <c r="P1481"/>
  <c r="Q1481" s="1"/>
  <c r="P1483"/>
  <c r="Q1483" s="1"/>
  <c r="P1485"/>
  <c r="Q1485" s="1"/>
  <c r="P164"/>
  <c r="Q164" s="1"/>
  <c r="P125"/>
  <c r="Q125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4"/>
  <c r="Q134" s="1"/>
  <c r="P135"/>
  <c r="Q135" s="1"/>
  <c r="P136"/>
  <c r="Q136" s="1"/>
  <c r="P137"/>
  <c r="Q137" s="1"/>
  <c r="P138"/>
  <c r="Q138" s="1"/>
  <c r="P139"/>
  <c r="Q139" s="1"/>
  <c r="P140"/>
  <c r="Q140" s="1"/>
  <c r="P141"/>
  <c r="Q141" s="1"/>
  <c r="P142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63"/>
  <c r="Q163" s="1"/>
  <c r="O1467" l="1"/>
  <c r="P1457"/>
  <c r="Q1457" s="1"/>
  <c r="O1459"/>
  <c r="O1463"/>
  <c r="O1475"/>
  <c r="O1458"/>
  <c r="O1479"/>
  <c r="O1473"/>
  <c r="M258"/>
  <c r="P258" s="1"/>
  <c r="Q258" s="1"/>
  <c r="F258"/>
  <c r="M257"/>
  <c r="O257" s="1"/>
  <c r="F257"/>
  <c r="M256"/>
  <c r="P256" s="1"/>
  <c r="Q256" s="1"/>
  <c r="F256"/>
  <c r="M255"/>
  <c r="O255" s="1"/>
  <c r="F255"/>
  <c r="M254"/>
  <c r="P254" s="1"/>
  <c r="Q254" s="1"/>
  <c r="F254"/>
  <c r="M253"/>
  <c r="O253" s="1"/>
  <c r="F253"/>
  <c r="M252"/>
  <c r="P252" s="1"/>
  <c r="Q252" s="1"/>
  <c r="F252"/>
  <c r="M251"/>
  <c r="O251" s="1"/>
  <c r="F251"/>
  <c r="M250"/>
  <c r="O250" s="1"/>
  <c r="F250"/>
  <c r="M249"/>
  <c r="O249" s="1"/>
  <c r="F249"/>
  <c r="M248"/>
  <c r="P248" s="1"/>
  <c r="Q248" s="1"/>
  <c r="F248"/>
  <c r="M247"/>
  <c r="O247" s="1"/>
  <c r="F247"/>
  <c r="M246"/>
  <c r="O246" s="1"/>
  <c r="F246"/>
  <c r="M245"/>
  <c r="O245" s="1"/>
  <c r="F245"/>
  <c r="M244"/>
  <c r="P244" s="1"/>
  <c r="Q244" s="1"/>
  <c r="F244"/>
  <c r="M243"/>
  <c r="O243" s="1"/>
  <c r="F243"/>
  <c r="M242"/>
  <c r="P242" s="1"/>
  <c r="Q242" s="1"/>
  <c r="F242"/>
  <c r="M241"/>
  <c r="O241" s="1"/>
  <c r="F241"/>
  <c r="M240"/>
  <c r="P240" s="1"/>
  <c r="Q240" s="1"/>
  <c r="F240"/>
  <c r="M239"/>
  <c r="O239" s="1"/>
  <c r="F239"/>
  <c r="M238"/>
  <c r="P238" s="1"/>
  <c r="Q238" s="1"/>
  <c r="F238"/>
  <c r="M237"/>
  <c r="O237" s="1"/>
  <c r="F237"/>
  <c r="M236"/>
  <c r="P236" s="1"/>
  <c r="Q236" s="1"/>
  <c r="F236"/>
  <c r="M235"/>
  <c r="O235" s="1"/>
  <c r="F235"/>
  <c r="M234"/>
  <c r="O234" s="1"/>
  <c r="F234"/>
  <c r="M233"/>
  <c r="O233" s="1"/>
  <c r="F233"/>
  <c r="M232"/>
  <c r="P232" s="1"/>
  <c r="Q232" s="1"/>
  <c r="F232"/>
  <c r="M231"/>
  <c r="O231" s="1"/>
  <c r="F231"/>
  <c r="M230"/>
  <c r="O230" s="1"/>
  <c r="F230"/>
  <c r="M229"/>
  <c r="O229" s="1"/>
  <c r="F229"/>
  <c r="M228"/>
  <c r="P228" s="1"/>
  <c r="Q228" s="1"/>
  <c r="F228"/>
  <c r="M227"/>
  <c r="P227" s="1"/>
  <c r="Q227" s="1"/>
  <c r="F227"/>
  <c r="M226"/>
  <c r="P226" s="1"/>
  <c r="Q226" s="1"/>
  <c r="F226"/>
  <c r="M225"/>
  <c r="O225" s="1"/>
  <c r="F225"/>
  <c r="M224"/>
  <c r="P224" s="1"/>
  <c r="Q224" s="1"/>
  <c r="F224"/>
  <c r="M223"/>
  <c r="O223" s="1"/>
  <c r="F223"/>
  <c r="M222"/>
  <c r="O222" s="1"/>
  <c r="F222"/>
  <c r="M221"/>
  <c r="O221" s="1"/>
  <c r="F221"/>
  <c r="M220"/>
  <c r="P220" s="1"/>
  <c r="Q220" s="1"/>
  <c r="F220"/>
  <c r="M219"/>
  <c r="O219" s="1"/>
  <c r="F219"/>
  <c r="O240" l="1"/>
  <c r="O227"/>
  <c r="O254"/>
  <c r="O226"/>
  <c r="P235"/>
  <c r="Q235" s="1"/>
  <c r="O244"/>
  <c r="P255"/>
  <c r="Q255" s="1"/>
  <c r="P223"/>
  <c r="Q223" s="1"/>
  <c r="O238"/>
  <c r="P239"/>
  <c r="Q239" s="1"/>
  <c r="O242"/>
  <c r="P251"/>
  <c r="Q251" s="1"/>
  <c r="O228"/>
  <c r="O256"/>
  <c r="O258"/>
  <c r="P222"/>
  <c r="Q222" s="1"/>
  <c r="P234"/>
  <c r="Q234" s="1"/>
  <c r="P250"/>
  <c r="Q250" s="1"/>
  <c r="P219"/>
  <c r="Q219" s="1"/>
  <c r="O224"/>
  <c r="P230"/>
  <c r="Q230" s="1"/>
  <c r="P231"/>
  <c r="Q231" s="1"/>
  <c r="O236"/>
  <c r="P246"/>
  <c r="Q246" s="1"/>
  <c r="P247"/>
  <c r="Q247" s="1"/>
  <c r="O252"/>
  <c r="O220"/>
  <c r="O232"/>
  <c r="P243"/>
  <c r="Q243" s="1"/>
  <c r="O248"/>
  <c r="P221"/>
  <c r="Q221" s="1"/>
  <c r="P225"/>
  <c r="Q225" s="1"/>
  <c r="P229"/>
  <c r="Q229" s="1"/>
  <c r="P233"/>
  <c r="Q233" s="1"/>
  <c r="P237"/>
  <c r="Q237" s="1"/>
  <c r="P241"/>
  <c r="Q241" s="1"/>
  <c r="P245"/>
  <c r="Q245" s="1"/>
  <c r="P249"/>
  <c r="Q249" s="1"/>
  <c r="P253"/>
  <c r="Q253" s="1"/>
  <c r="P257"/>
  <c r="Q257" s="1"/>
  <c r="M1234"/>
  <c r="P1234" s="1"/>
  <c r="Q1234" s="1"/>
  <c r="F1234"/>
  <c r="M1233"/>
  <c r="P1233" s="1"/>
  <c r="Q1233" s="1"/>
  <c r="F1233"/>
  <c r="M1232"/>
  <c r="P1232" s="1"/>
  <c r="Q1232" s="1"/>
  <c r="F1232"/>
  <c r="M1231"/>
  <c r="P1231" s="1"/>
  <c r="Q1231" s="1"/>
  <c r="F1231"/>
  <c r="M1230"/>
  <c r="O1230" s="1"/>
  <c r="F1230"/>
  <c r="M1229"/>
  <c r="O1229" s="1"/>
  <c r="F1229"/>
  <c r="M1228"/>
  <c r="P1228" s="1"/>
  <c r="Q1228" s="1"/>
  <c r="F1228"/>
  <c r="M1224"/>
  <c r="P1224" s="1"/>
  <c r="Q1224" s="1"/>
  <c r="F1224"/>
  <c r="M1223"/>
  <c r="P1223" s="1"/>
  <c r="Q1223" s="1"/>
  <c r="F1223"/>
  <c r="M1222"/>
  <c r="O1222" s="1"/>
  <c r="F1222"/>
  <c r="M1221"/>
  <c r="P1221" s="1"/>
  <c r="Q1221" s="1"/>
  <c r="F1221"/>
  <c r="M1220"/>
  <c r="P1220" s="1"/>
  <c r="Q1220" s="1"/>
  <c r="F1220"/>
  <c r="M1219"/>
  <c r="P1219" s="1"/>
  <c r="Q1219" s="1"/>
  <c r="F1219"/>
  <c r="M1218"/>
  <c r="O1218" s="1"/>
  <c r="F1218"/>
  <c r="M1214"/>
  <c r="P1214" s="1"/>
  <c r="Q1214" s="1"/>
  <c r="F1214"/>
  <c r="M1213"/>
  <c r="P1213" s="1"/>
  <c r="Q1213" s="1"/>
  <c r="F1213"/>
  <c r="M1212"/>
  <c r="P1212" s="1"/>
  <c r="Q1212" s="1"/>
  <c r="F1212"/>
  <c r="M1211"/>
  <c r="O1211" s="1"/>
  <c r="F1211"/>
  <c r="M1210"/>
  <c r="P1210" s="1"/>
  <c r="Q1210" s="1"/>
  <c r="F1210"/>
  <c r="M1209"/>
  <c r="P1209" s="1"/>
  <c r="Q1209" s="1"/>
  <c r="F1209"/>
  <c r="M1208"/>
  <c r="P1208" s="1"/>
  <c r="Q1208" s="1"/>
  <c r="F1208"/>
  <c r="M1203"/>
  <c r="O1203" s="1"/>
  <c r="F1203"/>
  <c r="M1202"/>
  <c r="P1202" s="1"/>
  <c r="Q1202" s="1"/>
  <c r="F1202"/>
  <c r="M1201"/>
  <c r="P1201" s="1"/>
  <c r="Q1201" s="1"/>
  <c r="F1201"/>
  <c r="M1200"/>
  <c r="P1200" s="1"/>
  <c r="Q1200" s="1"/>
  <c r="F1200"/>
  <c r="M1199"/>
  <c r="O1199" s="1"/>
  <c r="F1199"/>
  <c r="M1198"/>
  <c r="P1198" s="1"/>
  <c r="Q1198" s="1"/>
  <c r="F1198"/>
  <c r="O1234" l="1"/>
  <c r="O1224"/>
  <c r="O1201"/>
  <c r="O1209"/>
  <c r="O1213"/>
  <c r="O1220"/>
  <c r="O1208"/>
  <c r="O1219"/>
  <c r="O1200"/>
  <c r="O1212"/>
  <c r="O1223"/>
  <c r="O1233"/>
  <c r="P1199"/>
  <c r="Q1199" s="1"/>
  <c r="P1211"/>
  <c r="Q1211" s="1"/>
  <c r="P1222"/>
  <c r="Q1222" s="1"/>
  <c r="P1203"/>
  <c r="Q1203" s="1"/>
  <c r="P1218"/>
  <c r="Q1218" s="1"/>
  <c r="P1229"/>
  <c r="Q1229" s="1"/>
  <c r="P1230"/>
  <c r="Q1230" s="1"/>
  <c r="O1231"/>
  <c r="O1198"/>
  <c r="O1202"/>
  <c r="O1210"/>
  <c r="O1214"/>
  <c r="O1221"/>
  <c r="O1228"/>
  <c r="O1232"/>
  <c r="M1143" l="1"/>
  <c r="O1143" s="1"/>
  <c r="F1143"/>
  <c r="M1142"/>
  <c r="O1142" s="1"/>
  <c r="F1142"/>
  <c r="M1141"/>
  <c r="P1141" s="1"/>
  <c r="Q1141" s="1"/>
  <c r="F1141"/>
  <c r="M1140"/>
  <c r="O1140" s="1"/>
  <c r="F1140"/>
  <c r="M1139"/>
  <c r="O1139" s="1"/>
  <c r="F1139"/>
  <c r="M1138"/>
  <c r="O1138" s="1"/>
  <c r="F1138"/>
  <c r="M1137"/>
  <c r="P1137" s="1"/>
  <c r="Q1137" s="1"/>
  <c r="F1137"/>
  <c r="M1136"/>
  <c r="O1136" s="1"/>
  <c r="F1136"/>
  <c r="M1135"/>
  <c r="O1135" s="1"/>
  <c r="F1135"/>
  <c r="M1134"/>
  <c r="O1134" s="1"/>
  <c r="F1134"/>
  <c r="M1133"/>
  <c r="P1133" s="1"/>
  <c r="Q1133" s="1"/>
  <c r="F1133"/>
  <c r="M1132"/>
  <c r="O1132" s="1"/>
  <c r="F1132"/>
  <c r="M1131"/>
  <c r="O1131" s="1"/>
  <c r="F1131"/>
  <c r="M1130"/>
  <c r="O1130" s="1"/>
  <c r="F1130"/>
  <c r="M1129"/>
  <c r="P1129" s="1"/>
  <c r="Q1129" s="1"/>
  <c r="F1129"/>
  <c r="M1128"/>
  <c r="O1128" s="1"/>
  <c r="F1128"/>
  <c r="M1127"/>
  <c r="O1127" s="1"/>
  <c r="F1127"/>
  <c r="M1126"/>
  <c r="O1126" s="1"/>
  <c r="F1126"/>
  <c r="M1125"/>
  <c r="P1125" s="1"/>
  <c r="Q1125" s="1"/>
  <c r="F1125"/>
  <c r="M1124"/>
  <c r="P1124" s="1"/>
  <c r="Q1124" s="1"/>
  <c r="F1124"/>
  <c r="M1120"/>
  <c r="O1120" s="1"/>
  <c r="F1120"/>
  <c r="M1119"/>
  <c r="O1119" s="1"/>
  <c r="F1119"/>
  <c r="M1118"/>
  <c r="P1118" s="1"/>
  <c r="Q1118" s="1"/>
  <c r="F1118"/>
  <c r="M1117"/>
  <c r="O1117" s="1"/>
  <c r="F1117"/>
  <c r="M1116"/>
  <c r="O1116" s="1"/>
  <c r="F1116"/>
  <c r="M1115"/>
  <c r="O1115" s="1"/>
  <c r="F1115"/>
  <c r="M1114"/>
  <c r="O1114" s="1"/>
  <c r="F1114"/>
  <c r="P1140" l="1"/>
  <c r="Q1140" s="1"/>
  <c r="O1118"/>
  <c r="P1131"/>
  <c r="Q1131" s="1"/>
  <c r="P1135"/>
  <c r="Q1135" s="1"/>
  <c r="O1125"/>
  <c r="P1114"/>
  <c r="Q1114" s="1"/>
  <c r="O1124"/>
  <c r="P1127"/>
  <c r="Q1127" s="1"/>
  <c r="P1132"/>
  <c r="Q1132" s="1"/>
  <c r="P1136"/>
  <c r="Q1136" s="1"/>
  <c r="P1128"/>
  <c r="Q1128" s="1"/>
  <c r="P1117"/>
  <c r="Q1117" s="1"/>
  <c r="P1139"/>
  <c r="Q1139" s="1"/>
  <c r="O1141"/>
  <c r="O1129"/>
  <c r="O1133"/>
  <c r="O1137"/>
  <c r="P1143"/>
  <c r="Q1143" s="1"/>
  <c r="P1126"/>
  <c r="Q1126" s="1"/>
  <c r="P1130"/>
  <c r="Q1130" s="1"/>
  <c r="P1134"/>
  <c r="Q1134" s="1"/>
  <c r="P1138"/>
  <c r="Q1138" s="1"/>
  <c r="P1142"/>
  <c r="Q1142" s="1"/>
  <c r="P1116"/>
  <c r="Q1116" s="1"/>
  <c r="P1120"/>
  <c r="Q1120" s="1"/>
  <c r="P1115"/>
  <c r="Q1115" s="1"/>
  <c r="P1119"/>
  <c r="Q1119" s="1"/>
  <c r="I113" l="1"/>
  <c r="K113" s="1"/>
  <c r="M113" s="1"/>
  <c r="I112"/>
  <c r="K112" s="1"/>
  <c r="M112" s="1"/>
  <c r="P112" s="1"/>
  <c r="Q112" s="1"/>
  <c r="I111"/>
  <c r="K111" s="1"/>
  <c r="M111" s="1"/>
  <c r="I110"/>
  <c r="K110" s="1"/>
  <c r="M110" s="1"/>
  <c r="P110" s="1"/>
  <c r="Q110" s="1"/>
  <c r="I109"/>
  <c r="K109" s="1"/>
  <c r="M109" s="1"/>
  <c r="K108"/>
  <c r="M108" s="1"/>
  <c r="I108"/>
  <c r="I107"/>
  <c r="K107" s="1"/>
  <c r="M107" s="1"/>
  <c r="I106"/>
  <c r="K106" s="1"/>
  <c r="M106" s="1"/>
  <c r="I105"/>
  <c r="K105" s="1"/>
  <c r="M105" s="1"/>
  <c r="I104"/>
  <c r="K104" s="1"/>
  <c r="M104" s="1"/>
  <c r="K103"/>
  <c r="M103" s="1"/>
  <c r="I102"/>
  <c r="K102" s="1"/>
  <c r="M102" s="1"/>
  <c r="I101"/>
  <c r="K101" s="1"/>
  <c r="M101" s="1"/>
  <c r="O101" s="1"/>
  <c r="I100"/>
  <c r="K100" s="1"/>
  <c r="M100" s="1"/>
  <c r="K99"/>
  <c r="M99" s="1"/>
  <c r="O99" s="1"/>
  <c r="I98"/>
  <c r="K98" s="1"/>
  <c r="M98" s="1"/>
  <c r="K97"/>
  <c r="M97" s="1"/>
  <c r="I97"/>
  <c r="I96"/>
  <c r="K96" s="1"/>
  <c r="M96" s="1"/>
  <c r="I95"/>
  <c r="K95" s="1"/>
  <c r="M95" s="1"/>
  <c r="I94"/>
  <c r="K94" s="1"/>
  <c r="M94" s="1"/>
  <c r="I93"/>
  <c r="K93" s="1"/>
  <c r="M93" s="1"/>
  <c r="P93" s="1"/>
  <c r="Q93" s="1"/>
  <c r="K92"/>
  <c r="M92" s="1"/>
  <c r="I91"/>
  <c r="K91" s="1"/>
  <c r="M91" s="1"/>
  <c r="K90"/>
  <c r="M90" s="1"/>
  <c r="P90" s="1"/>
  <c r="Q90" s="1"/>
  <c r="K89"/>
  <c r="M89" s="1"/>
  <c r="P89" s="1"/>
  <c r="Q89" s="1"/>
  <c r="I88"/>
  <c r="K88" s="1"/>
  <c r="M88" s="1"/>
  <c r="I87"/>
  <c r="K87" s="1"/>
  <c r="M87" s="1"/>
  <c r="K86"/>
  <c r="M86" s="1"/>
  <c r="K85"/>
  <c r="M85" s="1"/>
  <c r="P85" s="1"/>
  <c r="Q85" s="1"/>
  <c r="I84"/>
  <c r="K84" s="1"/>
  <c r="M84" s="1"/>
  <c r="K83"/>
  <c r="M83" s="1"/>
  <c r="I82"/>
  <c r="K82" s="1"/>
  <c r="M82" s="1"/>
  <c r="P82" s="1"/>
  <c r="Q82" s="1"/>
  <c r="I81"/>
  <c r="K81" s="1"/>
  <c r="M81" s="1"/>
  <c r="K80"/>
  <c r="M80" s="1"/>
  <c r="P80" s="1"/>
  <c r="Q80" s="1"/>
  <c r="I79"/>
  <c r="K79" s="1"/>
  <c r="M79" s="1"/>
  <c r="K78"/>
  <c r="M78" s="1"/>
  <c r="I77"/>
  <c r="K77" s="1"/>
  <c r="M77" s="1"/>
  <c r="P77" s="1"/>
  <c r="Q77" s="1"/>
  <c r="I76"/>
  <c r="K76" s="1"/>
  <c r="M76" s="1"/>
  <c r="K75"/>
  <c r="M75" s="1"/>
  <c r="P75" s="1"/>
  <c r="Q75" s="1"/>
  <c r="P79" l="1"/>
  <c r="Q79" s="1"/>
  <c r="O79"/>
  <c r="P84"/>
  <c r="Q84" s="1"/>
  <c r="O84"/>
  <c r="P87"/>
  <c r="Q87" s="1"/>
  <c r="O87"/>
  <c r="O103"/>
  <c r="P103"/>
  <c r="Q103" s="1"/>
  <c r="O92"/>
  <c r="P92"/>
  <c r="Q92" s="1"/>
  <c r="O89"/>
  <c r="O90"/>
  <c r="P97"/>
  <c r="Q97" s="1"/>
  <c r="O97"/>
  <c r="O100"/>
  <c r="P100"/>
  <c r="Q100" s="1"/>
  <c r="O102"/>
  <c r="P102"/>
  <c r="Q102" s="1"/>
  <c r="P108"/>
  <c r="Q108" s="1"/>
  <c r="O108"/>
  <c r="O91"/>
  <c r="P91"/>
  <c r="Q91" s="1"/>
  <c r="P94"/>
  <c r="Q94" s="1"/>
  <c r="O94"/>
  <c r="O105"/>
  <c r="P105"/>
  <c r="Q105" s="1"/>
  <c r="P76"/>
  <c r="Q76" s="1"/>
  <c r="O76"/>
  <c r="O78"/>
  <c r="P78"/>
  <c r="Q78" s="1"/>
  <c r="O88"/>
  <c r="P88"/>
  <c r="Q88" s="1"/>
  <c r="O96"/>
  <c r="P96"/>
  <c r="Q96" s="1"/>
  <c r="O107"/>
  <c r="P107"/>
  <c r="Q107" s="1"/>
  <c r="O81"/>
  <c r="P81"/>
  <c r="Q81" s="1"/>
  <c r="O83"/>
  <c r="P83"/>
  <c r="Q83" s="1"/>
  <c r="P95"/>
  <c r="Q95" s="1"/>
  <c r="O95"/>
  <c r="O98"/>
  <c r="P98"/>
  <c r="Q98" s="1"/>
  <c r="P106"/>
  <c r="Q106" s="1"/>
  <c r="O106"/>
  <c r="O109"/>
  <c r="P109"/>
  <c r="Q109" s="1"/>
  <c r="O111"/>
  <c r="P111"/>
  <c r="Q111" s="1"/>
  <c r="O113"/>
  <c r="P113"/>
  <c r="Q113" s="1"/>
  <c r="O86"/>
  <c r="P86"/>
  <c r="Q86" s="1"/>
  <c r="P104"/>
  <c r="Q104" s="1"/>
  <c r="O104"/>
  <c r="O75"/>
  <c r="O77"/>
  <c r="O80"/>
  <c r="O82"/>
  <c r="O85"/>
  <c r="O93"/>
  <c r="P99"/>
  <c r="Q99" s="1"/>
  <c r="P101"/>
  <c r="Q101" s="1"/>
  <c r="O110"/>
  <c r="O112"/>
  <c r="K1432" l="1"/>
  <c r="M1432" s="1"/>
  <c r="O1432" s="1"/>
  <c r="F1432"/>
  <c r="K1431"/>
  <c r="M1431" s="1"/>
  <c r="P1431" s="1"/>
  <c r="Q1431" s="1"/>
  <c r="F1431"/>
  <c r="K1430"/>
  <c r="M1430" s="1"/>
  <c r="O1430" s="1"/>
  <c r="F1430"/>
  <c r="K1429"/>
  <c r="M1429" s="1"/>
  <c r="P1429" s="1"/>
  <c r="Q1429" s="1"/>
  <c r="F1429"/>
  <c r="K1428"/>
  <c r="M1428" s="1"/>
  <c r="O1428" s="1"/>
  <c r="F1428"/>
  <c r="K1427"/>
  <c r="M1427" s="1"/>
  <c r="P1427" s="1"/>
  <c r="Q1427" s="1"/>
  <c r="F1427"/>
  <c r="K1426"/>
  <c r="M1426" s="1"/>
  <c r="O1426" s="1"/>
  <c r="F1426"/>
  <c r="K1425"/>
  <c r="M1425" s="1"/>
  <c r="P1425" s="1"/>
  <c r="Q1425" s="1"/>
  <c r="F1425"/>
  <c r="K1424"/>
  <c r="M1424" s="1"/>
  <c r="O1424" s="1"/>
  <c r="F1424"/>
  <c r="K1423"/>
  <c r="M1423" s="1"/>
  <c r="P1423" s="1"/>
  <c r="Q1423" s="1"/>
  <c r="F1423"/>
  <c r="K1422"/>
  <c r="M1422" s="1"/>
  <c r="O1422" s="1"/>
  <c r="F1422"/>
  <c r="K1421"/>
  <c r="M1421" s="1"/>
  <c r="P1421" s="1"/>
  <c r="Q1421" s="1"/>
  <c r="F1421"/>
  <c r="K1420"/>
  <c r="M1420" s="1"/>
  <c r="O1420" s="1"/>
  <c r="F1420"/>
  <c r="M1392"/>
  <c r="O1392" s="1"/>
  <c r="F1392"/>
  <c r="M1391"/>
  <c r="P1391" s="1"/>
  <c r="Q1391" s="1"/>
  <c r="F1391"/>
  <c r="M1390"/>
  <c r="O1390" s="1"/>
  <c r="F1390"/>
  <c r="M1389"/>
  <c r="O1389" s="1"/>
  <c r="F1389"/>
  <c r="M1388"/>
  <c r="O1388" s="1"/>
  <c r="F1388"/>
  <c r="M1387"/>
  <c r="P1387" s="1"/>
  <c r="Q1387" s="1"/>
  <c r="F1387"/>
  <c r="M1386"/>
  <c r="O1386" s="1"/>
  <c r="F1386"/>
  <c r="M1385"/>
  <c r="P1385" s="1"/>
  <c r="Q1385" s="1"/>
  <c r="F1385"/>
  <c r="M1384"/>
  <c r="O1384" s="1"/>
  <c r="F1384"/>
  <c r="M1383"/>
  <c r="P1383" s="1"/>
  <c r="Q1383" s="1"/>
  <c r="F1383"/>
  <c r="M1382"/>
  <c r="O1382" s="1"/>
  <c r="F1382"/>
  <c r="M1381"/>
  <c r="P1381" s="1"/>
  <c r="Q1381" s="1"/>
  <c r="F1381"/>
  <c r="M1380"/>
  <c r="O1380" s="1"/>
  <c r="F1380"/>
  <c r="M1379"/>
  <c r="P1379" s="1"/>
  <c r="Q1379" s="1"/>
  <c r="F1379"/>
  <c r="M1378"/>
  <c r="O1378" s="1"/>
  <c r="F1378"/>
  <c r="M1377"/>
  <c r="P1377" s="1"/>
  <c r="Q1377" s="1"/>
  <c r="F1377"/>
  <c r="M1376"/>
  <c r="O1376" s="1"/>
  <c r="F1376"/>
  <c r="M1375"/>
  <c r="P1375" s="1"/>
  <c r="Q1375" s="1"/>
  <c r="F1375"/>
  <c r="M1374"/>
  <c r="O1374" s="1"/>
  <c r="F1374"/>
  <c r="M1372"/>
  <c r="O1372" s="1"/>
  <c r="F1372"/>
  <c r="M1371"/>
  <c r="P1371" s="1"/>
  <c r="Q1371" s="1"/>
  <c r="F1371"/>
  <c r="M1370"/>
  <c r="P1370" s="1"/>
  <c r="Q1370" s="1"/>
  <c r="F1370"/>
  <c r="M1369"/>
  <c r="P1369" s="1"/>
  <c r="Q1369" s="1"/>
  <c r="F1369"/>
  <c r="M1368"/>
  <c r="O1368" s="1"/>
  <c r="F1368"/>
  <c r="M1367"/>
  <c r="P1367" s="1"/>
  <c r="Q1367" s="1"/>
  <c r="F1367"/>
  <c r="M1366"/>
  <c r="O1366" s="1"/>
  <c r="F1366"/>
  <c r="M1365"/>
  <c r="O1365" s="1"/>
  <c r="F1365"/>
  <c r="M1364"/>
  <c r="O1364" s="1"/>
  <c r="F1364"/>
  <c r="M1363"/>
  <c r="P1363" s="1"/>
  <c r="Q1363" s="1"/>
  <c r="F1363"/>
  <c r="M1362"/>
  <c r="O1362" s="1"/>
  <c r="F1362"/>
  <c r="M1361"/>
  <c r="P1361" s="1"/>
  <c r="Q1361" s="1"/>
  <c r="F1361"/>
  <c r="M1360"/>
  <c r="O1360" s="1"/>
  <c r="F1360"/>
  <c r="M1359"/>
  <c r="P1359" s="1"/>
  <c r="Q1359" s="1"/>
  <c r="F1359"/>
  <c r="M1358"/>
  <c r="O1358" s="1"/>
  <c r="F1358"/>
  <c r="M1357"/>
  <c r="P1357" s="1"/>
  <c r="Q1357" s="1"/>
  <c r="F1357"/>
  <c r="M1356"/>
  <c r="O1356" s="1"/>
  <c r="F1356"/>
  <c r="M1355"/>
  <c r="P1355" s="1"/>
  <c r="Q1355" s="1"/>
  <c r="F1355"/>
  <c r="M1354"/>
  <c r="O1354" s="1"/>
  <c r="F1354"/>
  <c r="P1374" l="1"/>
  <c r="Q1374" s="1"/>
  <c r="O1363"/>
  <c r="O1385"/>
  <c r="P1366"/>
  <c r="Q1366" s="1"/>
  <c r="P1358"/>
  <c r="Q1358" s="1"/>
  <c r="O1379"/>
  <c r="P1390"/>
  <c r="Q1390" s="1"/>
  <c r="O1361"/>
  <c r="O1369"/>
  <c r="O1377"/>
  <c r="P1382"/>
  <c r="Q1382" s="1"/>
  <c r="O1387"/>
  <c r="O1355"/>
  <c r="P1365"/>
  <c r="Q1365" s="1"/>
  <c r="O1359"/>
  <c r="P1362"/>
  <c r="Q1362" s="1"/>
  <c r="O1367"/>
  <c r="O1371"/>
  <c r="O1375"/>
  <c r="P1378"/>
  <c r="Q1378" s="1"/>
  <c r="O1381"/>
  <c r="P1389"/>
  <c r="Q1389" s="1"/>
  <c r="P1354"/>
  <c r="Q1354" s="1"/>
  <c r="O1357"/>
  <c r="O1383"/>
  <c r="P1386"/>
  <c r="Q1386" s="1"/>
  <c r="O1391"/>
  <c r="O1421"/>
  <c r="O1423"/>
  <c r="O1425"/>
  <c r="O1427"/>
  <c r="O1429"/>
  <c r="O1431"/>
  <c r="P1420"/>
  <c r="Q1420" s="1"/>
  <c r="P1422"/>
  <c r="Q1422" s="1"/>
  <c r="P1424"/>
  <c r="Q1424" s="1"/>
  <c r="P1426"/>
  <c r="Q1426" s="1"/>
  <c r="P1428"/>
  <c r="Q1428" s="1"/>
  <c r="P1430"/>
  <c r="Q1430" s="1"/>
  <c r="P1432"/>
  <c r="Q1432" s="1"/>
  <c r="P1376"/>
  <c r="Q1376" s="1"/>
  <c r="P1380"/>
  <c r="Q1380" s="1"/>
  <c r="P1384"/>
  <c r="Q1384" s="1"/>
  <c r="P1388"/>
  <c r="Q1388" s="1"/>
  <c r="P1392"/>
  <c r="Q1392" s="1"/>
  <c r="O1370"/>
  <c r="P1356"/>
  <c r="Q1356" s="1"/>
  <c r="P1360"/>
  <c r="Q1360" s="1"/>
  <c r="P1364"/>
  <c r="Q1364" s="1"/>
  <c r="P1368"/>
  <c r="Q1368" s="1"/>
  <c r="P1372"/>
  <c r="Q1372" s="1"/>
  <c r="M1340" l="1"/>
  <c r="O1340" s="1"/>
  <c r="M1339"/>
  <c r="O1339" s="1"/>
  <c r="M1338"/>
  <c r="O1338" s="1"/>
  <c r="M1330"/>
  <c r="O1330" s="1"/>
  <c r="M1329"/>
  <c r="O1329" s="1"/>
  <c r="M1328"/>
  <c r="O1328" s="1"/>
  <c r="M1320"/>
  <c r="O1320" s="1"/>
  <c r="M1319"/>
  <c r="O1319" s="1"/>
  <c r="M1318"/>
  <c r="O1318" s="1"/>
  <c r="M1310"/>
  <c r="O1310" s="1"/>
  <c r="M1309"/>
  <c r="P1309" s="1"/>
  <c r="Q1309" s="1"/>
  <c r="M1308"/>
  <c r="O1308" s="1"/>
  <c r="O1309" l="1"/>
  <c r="P1308"/>
  <c r="Q1308" s="1"/>
  <c r="P1310"/>
  <c r="Q1310" s="1"/>
  <c r="P1338"/>
  <c r="Q1338" s="1"/>
  <c r="P1340"/>
  <c r="Q1340" s="1"/>
  <c r="P1339"/>
  <c r="Q1339" s="1"/>
  <c r="P1328"/>
  <c r="Q1328" s="1"/>
  <c r="P1330"/>
  <c r="Q1330" s="1"/>
  <c r="P1329"/>
  <c r="Q1329" s="1"/>
  <c r="P1318"/>
  <c r="Q1318" s="1"/>
  <c r="P1320"/>
  <c r="Q1320" s="1"/>
  <c r="P1319"/>
  <c r="Q1319" s="1"/>
  <c r="M1290" l="1"/>
  <c r="O1290" s="1"/>
  <c r="M1289"/>
  <c r="O1289" s="1"/>
  <c r="M1288"/>
  <c r="O1288" s="1"/>
  <c r="M1287"/>
  <c r="O1287" s="1"/>
  <c r="M1286"/>
  <c r="O1286" s="1"/>
  <c r="M1285"/>
  <c r="O1285" s="1"/>
  <c r="M1284"/>
  <c r="O1284" s="1"/>
  <c r="M1283"/>
  <c r="O1283" s="1"/>
  <c r="M1282"/>
  <c r="O1282" s="1"/>
  <c r="M1281"/>
  <c r="O1281" s="1"/>
  <c r="M1280"/>
  <c r="O1280" s="1"/>
  <c r="M1279"/>
  <c r="O1279" s="1"/>
  <c r="M1278"/>
  <c r="O1278" s="1"/>
  <c r="M1277"/>
  <c r="O1277" s="1"/>
  <c r="M1276"/>
  <c r="O1276" s="1"/>
  <c r="M1275"/>
  <c r="O1275" s="1"/>
  <c r="M1274"/>
  <c r="O1274" s="1"/>
  <c r="M1273"/>
  <c r="O1273" s="1"/>
  <c r="M1272"/>
  <c r="O1272" s="1"/>
  <c r="M1271"/>
  <c r="O1271" s="1"/>
  <c r="M1270"/>
  <c r="O1270" s="1"/>
  <c r="M1269"/>
  <c r="O1269" s="1"/>
  <c r="M1268"/>
  <c r="O1268" s="1"/>
  <c r="M1267"/>
  <c r="O1267" s="1"/>
  <c r="M1266"/>
  <c r="O1266" s="1"/>
  <c r="M1265"/>
  <c r="O1265" s="1"/>
  <c r="M1264"/>
  <c r="O1264" s="1"/>
  <c r="M1263"/>
  <c r="O1263" s="1"/>
  <c r="M1262"/>
  <c r="O1262" s="1"/>
  <c r="M1261"/>
  <c r="O1261" s="1"/>
  <c r="P1281" l="1"/>
  <c r="Q1281" s="1"/>
  <c r="P1282"/>
  <c r="Q1282" s="1"/>
  <c r="P1283"/>
  <c r="Q1283" s="1"/>
  <c r="P1284"/>
  <c r="Q1284" s="1"/>
  <c r="P1285"/>
  <c r="Q1285" s="1"/>
  <c r="P1286"/>
  <c r="Q1286" s="1"/>
  <c r="P1287"/>
  <c r="Q1287" s="1"/>
  <c r="P1288"/>
  <c r="Q1288" s="1"/>
  <c r="P1289"/>
  <c r="Q1289" s="1"/>
  <c r="P1290"/>
  <c r="Q1290" s="1"/>
  <c r="P1261"/>
  <c r="Q1261" s="1"/>
  <c r="P1262"/>
  <c r="Q1262" s="1"/>
  <c r="P1263"/>
  <c r="Q1263" s="1"/>
  <c r="P1264"/>
  <c r="Q1264" s="1"/>
  <c r="P1265"/>
  <c r="Q1265" s="1"/>
  <c r="P1266"/>
  <c r="Q1266" s="1"/>
  <c r="P1267"/>
  <c r="Q1267" s="1"/>
  <c r="P1268"/>
  <c r="Q1268" s="1"/>
  <c r="P1269"/>
  <c r="Q1269" s="1"/>
  <c r="P1270"/>
  <c r="Q1270" s="1"/>
  <c r="P1271"/>
  <c r="Q1271" s="1"/>
  <c r="P1272"/>
  <c r="Q1272" s="1"/>
  <c r="P1273"/>
  <c r="Q1273" s="1"/>
  <c r="P1274"/>
  <c r="Q1274" s="1"/>
  <c r="P1275"/>
  <c r="Q1275" s="1"/>
  <c r="P1276"/>
  <c r="Q1276" s="1"/>
  <c r="P1277"/>
  <c r="Q1277" s="1"/>
  <c r="P1278"/>
  <c r="Q1278" s="1"/>
  <c r="P1279"/>
  <c r="Q1279" s="1"/>
  <c r="P1280"/>
  <c r="Q1280" s="1"/>
  <c r="M1016"/>
  <c r="O1016" s="1"/>
  <c r="M1015"/>
  <c r="O1015" s="1"/>
  <c r="M1014"/>
  <c r="O1014" s="1"/>
  <c r="M1013"/>
  <c r="O1013" s="1"/>
  <c r="M1012"/>
  <c r="O1012" s="1"/>
  <c r="M1011"/>
  <c r="O1011" s="1"/>
  <c r="M1010"/>
  <c r="O1010" s="1"/>
  <c r="M1008"/>
  <c r="O1008" s="1"/>
  <c r="M1007"/>
  <c r="O1007" s="1"/>
  <c r="M1006"/>
  <c r="O1006" s="1"/>
  <c r="M1005"/>
  <c r="O1005" s="1"/>
  <c r="M1004"/>
  <c r="O1004" s="1"/>
  <c r="M1003"/>
  <c r="O1003" s="1"/>
  <c r="M998"/>
  <c r="O998" s="1"/>
  <c r="M997"/>
  <c r="O997" s="1"/>
  <c r="M996"/>
  <c r="O996" s="1"/>
  <c r="M995"/>
  <c r="O995" s="1"/>
  <c r="P1010" l="1"/>
  <c r="Q1010" s="1"/>
  <c r="P1011"/>
  <c r="Q1011" s="1"/>
  <c r="P1012"/>
  <c r="Q1012" s="1"/>
  <c r="P1013"/>
  <c r="Q1013" s="1"/>
  <c r="P1014"/>
  <c r="Q1014" s="1"/>
  <c r="P1015"/>
  <c r="Q1015" s="1"/>
  <c r="P1016"/>
  <c r="Q1016" s="1"/>
  <c r="P1003"/>
  <c r="Q1003" s="1"/>
  <c r="P1004"/>
  <c r="Q1004" s="1"/>
  <c r="P1005"/>
  <c r="Q1005" s="1"/>
  <c r="P1006"/>
  <c r="Q1006" s="1"/>
  <c r="P1007"/>
  <c r="Q1007" s="1"/>
  <c r="P1008"/>
  <c r="Q1008" s="1"/>
  <c r="P995"/>
  <c r="Q995" s="1"/>
  <c r="P996"/>
  <c r="Q996" s="1"/>
  <c r="P997"/>
  <c r="Q997" s="1"/>
  <c r="P998"/>
  <c r="Q998" s="1"/>
  <c r="L1253"/>
  <c r="K1253"/>
  <c r="F1253"/>
  <c r="L1252"/>
  <c r="K1252"/>
  <c r="F1252"/>
  <c r="L1251"/>
  <c r="K1251"/>
  <c r="F1251"/>
  <c r="L1250"/>
  <c r="K1250"/>
  <c r="F1250"/>
  <c r="L1249"/>
  <c r="K1249"/>
  <c r="F1249"/>
  <c r="L1248"/>
  <c r="K1248"/>
  <c r="F1248"/>
  <c r="L1247"/>
  <c r="K1247"/>
  <c r="F1247"/>
  <c r="L1246"/>
  <c r="K1246"/>
  <c r="F1246"/>
  <c r="N1245"/>
  <c r="N1246" s="1"/>
  <c r="N1247" s="1"/>
  <c r="N1248" s="1"/>
  <c r="N1249" s="1"/>
  <c r="N1250" s="1"/>
  <c r="N1251" s="1"/>
  <c r="N1252" s="1"/>
  <c r="N1253" s="1"/>
  <c r="L1245"/>
  <c r="K1245"/>
  <c r="F1245"/>
  <c r="L1244"/>
  <c r="K1244"/>
  <c r="F1244"/>
  <c r="M1248" l="1"/>
  <c r="O1248" s="1"/>
  <c r="M1244"/>
  <c r="O1244" s="1"/>
  <c r="M1252"/>
  <c r="P1252" s="1"/>
  <c r="Q1252" s="1"/>
  <c r="M1245"/>
  <c r="O1245" s="1"/>
  <c r="M1246"/>
  <c r="P1246" s="1"/>
  <c r="Q1246" s="1"/>
  <c r="M1250"/>
  <c r="O1250" s="1"/>
  <c r="M1247"/>
  <c r="P1247" s="1"/>
  <c r="Q1247" s="1"/>
  <c r="M1251"/>
  <c r="O1251" s="1"/>
  <c r="M1249"/>
  <c r="P1249" s="1"/>
  <c r="Q1249" s="1"/>
  <c r="M1253"/>
  <c r="P1253" s="1"/>
  <c r="Q1253" s="1"/>
  <c r="O1246" l="1"/>
  <c r="P1248"/>
  <c r="Q1248" s="1"/>
  <c r="O1249"/>
  <c r="P1250"/>
  <c r="Q1250" s="1"/>
  <c r="O1247"/>
  <c r="O1252"/>
  <c r="P1244"/>
  <c r="Q1244" s="1"/>
  <c r="P1251"/>
  <c r="Q1251" s="1"/>
  <c r="P1245"/>
  <c r="Q1245" s="1"/>
  <c r="O1253"/>
  <c r="M947"/>
  <c r="O947" s="1"/>
  <c r="F947"/>
  <c r="M946"/>
  <c r="O946" s="1"/>
  <c r="F946"/>
  <c r="M945"/>
  <c r="P945" s="1"/>
  <c r="Q945" s="1"/>
  <c r="F945"/>
  <c r="M944"/>
  <c r="O944" s="1"/>
  <c r="F944"/>
  <c r="M943"/>
  <c r="O943" s="1"/>
  <c r="F943"/>
  <c r="M939"/>
  <c r="P939" s="1"/>
  <c r="Q939" s="1"/>
  <c r="F939"/>
  <c r="M938"/>
  <c r="O938" s="1"/>
  <c r="F938"/>
  <c r="M937"/>
  <c r="P937" s="1"/>
  <c r="Q937" s="1"/>
  <c r="F937"/>
  <c r="M936"/>
  <c r="O936" s="1"/>
  <c r="F936"/>
  <c r="M935"/>
  <c r="O935" s="1"/>
  <c r="F935"/>
  <c r="M932"/>
  <c r="O932" s="1"/>
  <c r="F932"/>
  <c r="M931"/>
  <c r="P931" s="1"/>
  <c r="Q931" s="1"/>
  <c r="F931"/>
  <c r="M930"/>
  <c r="P930" s="1"/>
  <c r="Q930" s="1"/>
  <c r="F930"/>
  <c r="M929"/>
  <c r="O929" s="1"/>
  <c r="F929"/>
  <c r="M928"/>
  <c r="O928" s="1"/>
  <c r="F928"/>
  <c r="M924"/>
  <c r="O924" s="1"/>
  <c r="F924"/>
  <c r="M923"/>
  <c r="O923" s="1"/>
  <c r="F923"/>
  <c r="M922"/>
  <c r="O922" s="1"/>
  <c r="F922"/>
  <c r="M921"/>
  <c r="O921" s="1"/>
  <c r="F921"/>
  <c r="M920"/>
  <c r="O920" s="1"/>
  <c r="F920"/>
  <c r="P921" l="1"/>
  <c r="Q921" s="1"/>
  <c r="P922"/>
  <c r="Q922" s="1"/>
  <c r="O939"/>
  <c r="O931"/>
  <c r="P943"/>
  <c r="Q943" s="1"/>
  <c r="P944"/>
  <c r="Q944" s="1"/>
  <c r="P929"/>
  <c r="Q929" s="1"/>
  <c r="P935"/>
  <c r="Q935" s="1"/>
  <c r="P938"/>
  <c r="Q938" s="1"/>
  <c r="O945"/>
  <c r="P947"/>
  <c r="Q947" s="1"/>
  <c r="P946"/>
  <c r="Q946" s="1"/>
  <c r="P936"/>
  <c r="Q936" s="1"/>
  <c r="O937"/>
  <c r="O930"/>
  <c r="P928"/>
  <c r="Q928" s="1"/>
  <c r="P932"/>
  <c r="Q932" s="1"/>
  <c r="P920"/>
  <c r="Q920" s="1"/>
  <c r="P924"/>
  <c r="Q924" s="1"/>
  <c r="P923"/>
  <c r="Q923" s="1"/>
  <c r="I114" l="1"/>
  <c r="K114" s="1"/>
  <c r="M114" s="1"/>
  <c r="O114" l="1"/>
  <c r="P114"/>
  <c r="Q114" s="1"/>
</calcChain>
</file>

<file path=xl/sharedStrings.xml><?xml version="1.0" encoding="utf-8"?>
<sst xmlns="http://schemas.openxmlformats.org/spreadsheetml/2006/main" count="2242" uniqueCount="965">
  <si>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</si>
  <si>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</si>
  <si>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</si>
  <si>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</si>
  <si>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</si>
  <si>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</si>
  <si>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</si>
  <si>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</si>
  <si>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</si>
  <si>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</si>
  <si>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</si>
  <si>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</si>
  <si>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</si>
  <si>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</si>
  <si>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</si>
  <si>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</si>
  <si>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</si>
  <si>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</si>
  <si>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</si>
  <si>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</si>
  <si>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</si>
  <si>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</si>
  <si>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</si>
  <si>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</si>
  <si>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</si>
  <si>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</si>
  <si>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</si>
  <si>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</si>
  <si>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</si>
  <si>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</si>
  <si>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</si>
  <si>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</si>
  <si>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</si>
  <si>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</si>
  <si>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</si>
  <si>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</si>
  <si>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</si>
  <si>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</si>
  <si>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Staty-bos metai</t>
  </si>
  <si>
    <t>....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</si>
  <si>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</si>
  <si>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</si>
  <si>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</si>
  <si>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</si>
  <si>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</si>
  <si>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</si>
  <si>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</si>
  <si>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</si>
  <si>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Naujakurių 116A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</si>
  <si>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</si>
  <si>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</si>
  <si>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</si>
  <si>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</si>
  <si>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</si>
  <si>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</si>
  <si>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</si>
  <si>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</si>
  <si>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</si>
  <si>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</si>
  <si>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</si>
  <si>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</si>
  <si>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</si>
  <si>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</si>
  <si>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</si>
  <si>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</si>
  <si>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</si>
  <si>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Lt/m²/mėn.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</si>
  <si>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</si>
  <si>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</si>
  <si>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</si>
  <si>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</si>
  <si>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</si>
  <si>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</si>
  <si>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</si>
  <si>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</si>
  <si>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</si>
  <si>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</si>
  <si>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</si>
  <si>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Lt/m²/mėn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</si>
  <si>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</si>
  <si>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</si>
  <si>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</si>
  <si>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</si>
  <si>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</si>
  <si>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</si>
  <si>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</si>
  <si>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</si>
  <si>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</si>
  <si>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</si>
  <si>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</si>
  <si>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</si>
  <si>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</si>
  <si>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Raseiniai (UAB „Raseinių šilumos tinklai")</t>
  </si>
  <si>
    <t>Vaižganto 5A</t>
  </si>
  <si>
    <t>Dariaus ir Girėno 23</t>
  </si>
  <si>
    <t>Dariaus ir Girėno 28</t>
  </si>
  <si>
    <t>Dubysos 3</t>
  </si>
  <si>
    <t>Stonų 3</t>
  </si>
  <si>
    <t>Dubysos 16</t>
  </si>
  <si>
    <t>Dubysos 1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</si>
  <si>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</si>
  <si>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</si>
  <si>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</si>
  <si>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</si>
  <si>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</si>
  <si>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</si>
  <si>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</si>
  <si>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</si>
  <si>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</si>
  <si>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</si>
  <si>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</si>
  <si>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</si>
  <si>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</si>
  <si>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</si>
  <si>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</si>
  <si>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</si>
  <si>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</si>
  <si>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</si>
  <si>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</si>
  <si>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</si>
  <si>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</si>
  <si>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</si>
  <si>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</si>
  <si>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</si>
  <si>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</si>
  <si>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</si>
  <si>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</si>
  <si>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</si>
  <si>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</si>
  <si>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</si>
  <si>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</si>
  <si>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</si>
  <si>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</si>
  <si>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</si>
  <si>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</si>
  <si>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</si>
  <si>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</si>
  <si>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</si>
  <si>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</si>
  <si>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</si>
  <si>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</si>
  <si>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</si>
  <si>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</si>
  <si>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</si>
  <si>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</si>
  <si>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</si>
  <si>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</si>
  <si>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</si>
  <si>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</si>
  <si>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</si>
  <si>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</si>
  <si>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</si>
  <si>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</si>
  <si>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</si>
  <si>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</si>
  <si>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</si>
  <si>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</si>
  <si>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</si>
  <si>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</si>
  <si>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</si>
  <si>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</si>
  <si>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</si>
  <si>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</si>
  <si>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</si>
  <si>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</si>
  <si>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</si>
  <si>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</si>
  <si>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</si>
  <si>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</si>
  <si>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</si>
  <si>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</si>
  <si>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</si>
  <si>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</si>
  <si>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</si>
  <si>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</si>
  <si>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</si>
  <si>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</si>
  <si>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</si>
  <si>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</si>
  <si>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</si>
  <si>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</si>
  <si>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</si>
  <si>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</si>
  <si>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</si>
  <si>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</si>
  <si>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</si>
  <si>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</si>
  <si>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</si>
  <si>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</si>
  <si>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</si>
  <si>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</si>
  <si>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</si>
  <si>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</si>
  <si>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</si>
  <si>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Vytauto Didžiojo 37</t>
  </si>
  <si>
    <t>Partizanų 14A</t>
  </si>
  <si>
    <t>Birštonas (UAB „Birštono šiluma)</t>
  </si>
  <si>
    <t>Kęstučio g. 21</t>
  </si>
  <si>
    <t>Jaunystės takas 6</t>
  </si>
  <si>
    <t>Nepriklausomybės g. 5</t>
  </si>
  <si>
    <t>Šaulių g. 26</t>
  </si>
  <si>
    <t>Šaulių g. 8</t>
  </si>
  <si>
    <t>V. Kudirkos g. 47</t>
  </si>
  <si>
    <t>Šaulių g. 22</t>
  </si>
  <si>
    <t>Šakiai (UAB "Šakių šilumos tinklai")</t>
  </si>
  <si>
    <t>Šalčininkai (UAB „Šalčininkų šilumos tinklai")</t>
  </si>
  <si>
    <t>K.Vanagėlio g. 9</t>
  </si>
  <si>
    <t>Pašilės 59</t>
  </si>
  <si>
    <t>Lukšos-Daumanto 2</t>
  </si>
  <si>
    <t>renov.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</si>
  <si>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</si>
  <si>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</si>
  <si>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</si>
  <si>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</si>
  <si>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</si>
  <si>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</si>
  <si>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</si>
  <si>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</si>
  <si>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J.Pauliaus II G.34 Eišiškės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</si>
  <si>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</si>
  <si>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</si>
  <si>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</si>
  <si>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</si>
  <si>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</si>
  <si>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</si>
  <si>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</si>
  <si>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</si>
  <si>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</si>
  <si>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</si>
  <si>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</si>
  <si>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</si>
  <si>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</si>
  <si>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</si>
  <si>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</si>
  <si>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</si>
  <si>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</si>
  <si>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</si>
  <si>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</si>
  <si>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</si>
  <si>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</si>
  <si>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</si>
  <si>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</si>
  <si>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</si>
  <si>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</si>
  <si>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</si>
  <si>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29</t>
  </si>
  <si>
    <t>VOLUNGĖS 27</t>
  </si>
  <si>
    <t>VOLUNGĖS 22</t>
  </si>
  <si>
    <t>STATYBININKŲ 43</t>
  </si>
  <si>
    <t>VOLUNGĖS 19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</si>
  <si>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</si>
  <si>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</si>
  <si>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</si>
  <si>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</si>
  <si>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</si>
  <si>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</si>
  <si>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</si>
  <si>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</si>
  <si>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</si>
  <si>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</si>
  <si>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</si>
  <si>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</si>
  <si>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</si>
  <si>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</si>
  <si>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</si>
  <si>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</si>
  <si>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</si>
  <si>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</si>
  <si>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</si>
  <si>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</si>
  <si>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</si>
  <si>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</si>
  <si>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</si>
  <si>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</si>
  <si>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</si>
  <si>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</si>
  <si>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</si>
  <si>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</si>
  <si>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</si>
  <si>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</si>
  <si>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</si>
  <si>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</si>
  <si>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</si>
  <si>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</si>
  <si>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</si>
  <si>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</si>
  <si>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</si>
  <si>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</si>
  <si>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</si>
  <si>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</si>
  <si>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</si>
  <si>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</si>
  <si>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</si>
  <si>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</si>
  <si>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</si>
  <si>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</si>
  <si>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</si>
  <si>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</si>
  <si>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</si>
  <si>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</si>
  <si>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</si>
  <si>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</si>
  <si>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</si>
  <si>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</si>
  <si>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  <charset val="186"/>
      </rPr>
      <t>III. Daugiabučiai, pastatyti iki 1992 m., renovuoti,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</si>
  <si>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</si>
  <si>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</si>
  <si>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</si>
  <si>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</si>
  <si>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</si>
  <si>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</si>
  <si>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</si>
  <si>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</si>
  <si>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</si>
  <si>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</si>
  <si>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</si>
  <si>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</si>
  <si>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</si>
  <si>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</si>
  <si>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</si>
  <si>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</si>
  <si>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</si>
  <si>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</si>
  <si>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</si>
  <si>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</si>
  <si>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</si>
  <si>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</si>
  <si>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</si>
  <si>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</si>
  <si>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</si>
  <si>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</si>
  <si>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</si>
  <si>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</si>
  <si>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</si>
  <si>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 xml:space="preserve">SEIRIJŲ 9 </t>
  </si>
  <si>
    <t xml:space="preserve">Laucevičiaus 16  I korpusas </t>
  </si>
  <si>
    <t xml:space="preserve">VERPĖJŲ 6 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</si>
  <si>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</si>
  <si>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</si>
  <si>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</si>
  <si>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</si>
  <si>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</si>
  <si>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</si>
  <si>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</si>
  <si>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</si>
  <si>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</si>
  <si>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</si>
  <si>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</si>
  <si>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</si>
  <si>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Kauno rajonas (UAB „Komunalinių paslaugų centras")</t>
  </si>
  <si>
    <t>Karmėlava, Vilniaus g. 8</t>
  </si>
  <si>
    <t>Karmėlava, Vilniaus g. 7</t>
  </si>
  <si>
    <t>Karmėlava, Vilniaus g. 3</t>
  </si>
  <si>
    <t>Babtai, Kėdainių g. 8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</si>
  <si>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</si>
  <si>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</si>
  <si>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</si>
  <si>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</si>
  <si>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</si>
  <si>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</si>
  <si>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Babtai, Kauno g. 10</t>
  </si>
  <si>
    <t>Vandžiogala, Parko g. 9</t>
  </si>
  <si>
    <t>Babtai, Kauno g. 24</t>
  </si>
  <si>
    <t>Babtai, Kauno g. 22</t>
  </si>
  <si>
    <t>Vandžiogala, Parko g. 7</t>
  </si>
  <si>
    <t>Babtai, Kauno g. 18</t>
  </si>
  <si>
    <t>Neveronys, Kertupio g. 2</t>
  </si>
  <si>
    <t>Babtai, Kauno g. 27</t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</si>
  <si>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</si>
  <si>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</si>
  <si>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</si>
  <si>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</si>
  <si>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Pakalnės g. 23, Lentvaris</t>
  </si>
  <si>
    <t>Babtai, Kėdainių g. 2a</t>
  </si>
  <si>
    <t>Karmėlava, Vilniaus g. 2</t>
  </si>
  <si>
    <t>Karmėlava, Vilniaus g. 5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</si>
  <si>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</si>
  <si>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</si>
  <si>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</si>
  <si>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</si>
  <si>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</si>
  <si>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</si>
  <si>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</si>
  <si>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</si>
  <si>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</si>
  <si>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</si>
  <si>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</si>
  <si>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</si>
  <si>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</si>
  <si>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</si>
  <si>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</si>
  <si>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</si>
  <si>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</si>
  <si>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</si>
  <si>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</si>
  <si>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</si>
  <si>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</si>
  <si>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</si>
  <si>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</si>
  <si>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</si>
  <si>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</si>
  <si>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 xml:space="preserve">Pievų 2 </t>
  </si>
  <si>
    <t xml:space="preserve">GARDINO 22 </t>
  </si>
  <si>
    <t>MINDAUGO 20</t>
  </si>
  <si>
    <t>Vilniaus 14 (RENOVUOTAS)</t>
  </si>
  <si>
    <t>Kauno 8 (RENOVUOTAS)</t>
  </si>
  <si>
    <t xml:space="preserve">SVEIKATOS 28 </t>
  </si>
  <si>
    <t xml:space="preserve">Janonio 30 </t>
  </si>
  <si>
    <t xml:space="preserve">Rinkuškių 49 </t>
  </si>
  <si>
    <t>Vytauto 43A</t>
  </si>
  <si>
    <t xml:space="preserve">Vėjo 11b </t>
  </si>
  <si>
    <t xml:space="preserve">Vytauto 62 </t>
  </si>
  <si>
    <t xml:space="preserve">Vilniaus 111A </t>
  </si>
  <si>
    <t xml:space="preserve">Rotušės 26 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</si>
  <si>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</si>
  <si>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</si>
  <si>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</si>
  <si>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</si>
  <si>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</si>
  <si>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</si>
  <si>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</si>
  <si>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</si>
  <si>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</si>
  <si>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</si>
  <si>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</si>
  <si>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V. Kudirkos g. 51</t>
  </si>
  <si>
    <t>V. Kudirkos g. 53</t>
  </si>
  <si>
    <t>Šaulių g. 12</t>
  </si>
  <si>
    <t>Vytauto g. 19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</si>
  <si>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</si>
  <si>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</si>
  <si>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</si>
  <si>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</si>
  <si>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</si>
  <si>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</si>
  <si>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</si>
  <si>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</si>
  <si>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</si>
  <si>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</si>
  <si>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</si>
  <si>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</si>
  <si>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</si>
  <si>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</si>
  <si>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</si>
  <si>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</si>
  <si>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</si>
  <si>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</si>
  <si>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>Pievų 6</t>
  </si>
  <si>
    <t xml:space="preserve">Raseinių 9 II korpusas </t>
  </si>
  <si>
    <t xml:space="preserve">Kooperacijos 28 </t>
  </si>
  <si>
    <t>Maironio 5a,Tytuvėnai</t>
  </si>
  <si>
    <t xml:space="preserve">GARDINO 80 </t>
  </si>
  <si>
    <t xml:space="preserve">VYTAUTO 6 </t>
  </si>
  <si>
    <t>SVEIKATOS 18</t>
  </si>
  <si>
    <t xml:space="preserve">ATEITIES 16 </t>
  </si>
  <si>
    <t>ŠILTNAMIŲ 26</t>
  </si>
  <si>
    <t>ATEITIES 2</t>
  </si>
  <si>
    <t xml:space="preserve">VIENYBĖS 72 </t>
  </si>
  <si>
    <t xml:space="preserve">AUŠROS 8 </t>
  </si>
  <si>
    <t xml:space="preserve">AUŠROS 10 </t>
  </si>
  <si>
    <t xml:space="preserve">STATYBININKŲ 4 </t>
  </si>
  <si>
    <t xml:space="preserve">BIRUTES 2 </t>
  </si>
  <si>
    <t xml:space="preserve">LAUKO 44 </t>
  </si>
  <si>
    <t xml:space="preserve">NEPRIKLAUSOMYBĖS 72 </t>
  </si>
  <si>
    <t xml:space="preserve">VIENYBES 70 </t>
  </si>
  <si>
    <t xml:space="preserve">AUŠROS 4 </t>
  </si>
  <si>
    <t xml:space="preserve">STATYBININKŲ 8 </t>
  </si>
  <si>
    <t xml:space="preserve">NEPRIKLAUSOMYBĖS 50 </t>
  </si>
  <si>
    <t xml:space="preserve">S.NERIES 33C </t>
  </si>
  <si>
    <t xml:space="preserve">LAUKO 32 </t>
  </si>
  <si>
    <t xml:space="preserve">VILNIAUS 8 </t>
  </si>
  <si>
    <t xml:space="preserve">KĘSTUČIO 10 </t>
  </si>
  <si>
    <t xml:space="preserve">Skratiškių 8 </t>
  </si>
  <si>
    <t xml:space="preserve">Vytauto 35 A </t>
  </si>
  <si>
    <t xml:space="preserve">Rotušės 24 </t>
  </si>
  <si>
    <t xml:space="preserve">Skratiškių 12 </t>
  </si>
  <si>
    <t>Basanavičiaus 18</t>
  </si>
  <si>
    <t>Akmenė (UAB „Akmenės energija“ (Eenergija))</t>
  </si>
  <si>
    <t>Radvilėnų  5 (KVT)</t>
  </si>
  <si>
    <t>Archyvo 48 (KVT)</t>
  </si>
  <si>
    <t>Pašilės 96 (KVT)</t>
  </si>
  <si>
    <t>Sitkūnai, Radistų g. 3</t>
  </si>
  <si>
    <t>Babtai, Kauno g. 28</t>
  </si>
  <si>
    <t>Babtai, Kauno g. 13</t>
  </si>
  <si>
    <t>Babtai, Kėdainių g. 2</t>
  </si>
  <si>
    <t>Vandžiogala, Parko g. 3</t>
  </si>
  <si>
    <t>ŽEMAITIJOS 29 (renov.)</t>
  </si>
  <si>
    <t>Sodų g.10-ojo NSB (renov.)</t>
  </si>
  <si>
    <t>MINDAUGO 13 (renov.)</t>
  </si>
  <si>
    <t>GAMYKLOS 3 (renov.)</t>
  </si>
  <si>
    <t>P.VILEIŠIO 4 (renov.)</t>
  </si>
  <si>
    <t>V.BURBOS 5 (renov.)</t>
  </si>
  <si>
    <t>P.VILEIŠIO 2 (renov.)</t>
  </si>
  <si>
    <t>S.Daukanto 6 Viekšniai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</si>
  <si>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</si>
  <si>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</si>
  <si>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</si>
  <si>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</si>
  <si>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</si>
  <si>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</si>
  <si>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94, Kėdainiai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</si>
  <si>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</si>
  <si>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</si>
  <si>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</si>
  <si>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</si>
  <si>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</si>
  <si>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</si>
  <si>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</si>
  <si>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V. Kudirkos 11</t>
  </si>
  <si>
    <t>V. Kudirkos g. 92 B</t>
  </si>
  <si>
    <t>V. Kudirkos g. 102 B</t>
  </si>
  <si>
    <t>Šaulių g. 2</t>
  </si>
  <si>
    <t>Draugystės takas 4</t>
  </si>
  <si>
    <t>V. Kudirkos g. 37</t>
  </si>
  <si>
    <t>Statybininkų g. 16 (renov.), Kužių mst., Šiaulių r.</t>
  </si>
  <si>
    <t>Pakalnės g. 29, Lentvaris</t>
  </si>
  <si>
    <t>Ežero g. 6, Lentvaris</t>
  </si>
  <si>
    <t>Ežero g. 3A, Lentvaris</t>
  </si>
  <si>
    <t>Pakalnės g. 31, Lentvaris</t>
  </si>
  <si>
    <t>Vytauto g. 52, Trakai</t>
  </si>
  <si>
    <t>Vytauto g. 46, Trakai</t>
  </si>
  <si>
    <t>Dzūkų g. 3, Varėna</t>
  </si>
  <si>
    <t>Dzūkų g. 36, Varėna</t>
  </si>
  <si>
    <t>Marcinkonių g. 8, Varėna</t>
  </si>
  <si>
    <t>Dzūkų g. 62, Varėna</t>
  </si>
  <si>
    <t>Vytauto g. 15, Varėna</t>
  </si>
  <si>
    <t>Vytauto g. 25, Varėna</t>
  </si>
  <si>
    <t>Kalno g. 7, Matuizos</t>
  </si>
  <si>
    <t>Vasario 16 g. 11, Varėna</t>
  </si>
  <si>
    <t>Žalioji g. 31, Varėna</t>
  </si>
  <si>
    <t>Kalno g. 29, Matuizos</t>
  </si>
  <si>
    <t>Mechanizatorių g. 21, Varėna</t>
  </si>
  <si>
    <t>M.K.Čiurlionio g. 37, Varėna</t>
  </si>
  <si>
    <t>Vasario 16 g. 4, Varėna</t>
  </si>
  <si>
    <t>Vasario 16 g. 13, Varėna</t>
  </si>
  <si>
    <t>Vytauto g. 64, Varėna</t>
  </si>
  <si>
    <t>Vytauto g. 73, Varėna</t>
  </si>
  <si>
    <t>Sodo 7 Akmenė</t>
  </si>
  <si>
    <t>iki1992</t>
  </si>
  <si>
    <t>Stadiono 15 Akmenė</t>
  </si>
  <si>
    <t>Kęstučio 2Akmenė</t>
  </si>
  <si>
    <t>Stadiono 13 Akmenė</t>
  </si>
  <si>
    <t>Kęstučio 6 Akmenė</t>
  </si>
  <si>
    <t>Ramučių 38 Naujoji Akmenė</t>
  </si>
  <si>
    <t>Ramučių 10 Naujoji Akmenė</t>
  </si>
  <si>
    <t>V.Kudirkos 2 Naujoji Akmenė</t>
  </si>
  <si>
    <t>Ramučių 3 Naujoji Akmenė</t>
  </si>
  <si>
    <t>Žemaičių 45 Venta</t>
  </si>
  <si>
    <t>V.Kudirkos 10 Naujoji Akmenė</t>
  </si>
  <si>
    <t>Laižuvos 8A Akmenė</t>
  </si>
  <si>
    <t>Puškino 38 Akmenė</t>
  </si>
  <si>
    <t>Kalno 1 Akmenė</t>
  </si>
  <si>
    <t>Stadiono 16 Akmenė</t>
  </si>
  <si>
    <t>Žalgirio 7 Naujoji Akmenė</t>
  </si>
  <si>
    <t>Bausko 8 Venta</t>
  </si>
  <si>
    <t>Žalgirio 5 Naujoji Akmenė</t>
  </si>
  <si>
    <t>Bausko 5 Venta</t>
  </si>
  <si>
    <t>Daukanto 5 Akmenė</t>
  </si>
  <si>
    <t>°C,</t>
  </si>
  <si>
    <t>vidutinė lauko oro temperatūra:</t>
  </si>
  <si>
    <t>dienolaipsniai:</t>
  </si>
  <si>
    <t>Šilumos suvartojimo ir mokėjimų už šilumą analizė Lietuvos miestų daugiabučiuose gyvenamuosiuose namuose (2014 m. lapkričio mėn)</t>
  </si>
  <si>
    <t>Anykščiai (UAB „Anykščių šiluma")</t>
  </si>
  <si>
    <t>J. Basanavičiaus g. 48</t>
  </si>
  <si>
    <t>J. Basanavičiaus g. 50</t>
  </si>
  <si>
    <t>J. Basanavičiaus g. 60</t>
  </si>
  <si>
    <t>J. Biliūno g.8</t>
  </si>
  <si>
    <t>J. Biliūno g. 10</t>
  </si>
  <si>
    <t>J. Biliūno g. 20</t>
  </si>
  <si>
    <t>Dariaus ir Girėno g.5</t>
  </si>
  <si>
    <t>Statybininkų g.19</t>
  </si>
  <si>
    <t>Statybininkų g.21</t>
  </si>
  <si>
    <t>Statybininkų g. 23</t>
  </si>
  <si>
    <t>VYTAUTO 1A,BIRŠTONAS</t>
  </si>
  <si>
    <t>KĘSTUČIO 7.BIRŠTONAS/REN/</t>
  </si>
  <si>
    <t>KĘSTUČIO 9,BIRŠTONAS(REN.)</t>
  </si>
  <si>
    <t>LELIJŲ 21,BIRŠTONAS</t>
  </si>
  <si>
    <t>VILNIAUS 6,BIRŠTONAS</t>
  </si>
  <si>
    <t>VILNIAUS 8,BIRŠTONAS</t>
  </si>
  <si>
    <t>VILNIAUS 12,BIRŠTONAS</t>
  </si>
  <si>
    <t>LELIJŲ 17A,BIRŠTONAS</t>
  </si>
  <si>
    <t>LELIJŲ 17,BIRŠTONAS</t>
  </si>
  <si>
    <t>DAR.IR GIRĖNO 23</t>
  </si>
  <si>
    <t>DAR.IR GIRĖNO 7,BIRŠTON</t>
  </si>
  <si>
    <t>KĘSTUČIO 27 IL.BIRŠTONAS</t>
  </si>
  <si>
    <t>JAUNIMO 21,BIRŠTONAS</t>
  </si>
  <si>
    <t>KĘSTUČIO 27 IIL.BIRŠTON</t>
  </si>
  <si>
    <t>DAR.IR GIR.23A IIL.BIRŠTON</t>
  </si>
  <si>
    <t>DAR.IR GIR.23A IIIL.BIRŠTON</t>
  </si>
  <si>
    <t>VILNIAUS 10 IIILBIRŠTONAS</t>
  </si>
  <si>
    <t>Elektrėnai (UAB "Elektrėnų komunalinis ūkis")</t>
  </si>
  <si>
    <t>Taikos 4</t>
  </si>
  <si>
    <t>Sodų 5</t>
  </si>
  <si>
    <t>Pergalės 9b</t>
  </si>
  <si>
    <t>Šarkinės 23</t>
  </si>
  <si>
    <t>Šarkinės 25</t>
  </si>
  <si>
    <t>Šarkinės 27</t>
  </si>
  <si>
    <t>Draugystės 4</t>
  </si>
  <si>
    <t>Trakų 16</t>
  </si>
  <si>
    <t>Šviesos 8</t>
  </si>
  <si>
    <t>Draugystės 8</t>
  </si>
  <si>
    <t>Draugystės 27</t>
  </si>
  <si>
    <t>Pergalės 21</t>
  </si>
  <si>
    <t>Pergalės 27</t>
  </si>
  <si>
    <t>Saulės 8</t>
  </si>
  <si>
    <t>Trakų 5</t>
  </si>
  <si>
    <t>Trakų 12</t>
  </si>
  <si>
    <t>Trakų 33</t>
  </si>
  <si>
    <t>Šviesos 18</t>
  </si>
  <si>
    <t>Saulės 5</t>
  </si>
  <si>
    <t>Saulės 12</t>
  </si>
  <si>
    <t>Saulės 21</t>
  </si>
  <si>
    <t>Trakų 10</t>
  </si>
  <si>
    <t>Trakų 11</t>
  </si>
  <si>
    <t>Trakų 13</t>
  </si>
  <si>
    <t>Trakų 17</t>
  </si>
  <si>
    <t>Trakų 19</t>
  </si>
  <si>
    <t>Saulės 28</t>
  </si>
  <si>
    <t>Trakų 29</t>
  </si>
  <si>
    <t>Ignalina (UAB "Ignalinos šilumos tinklai")</t>
  </si>
  <si>
    <t>Aukštaičių g. 11, Ignalina (renov)</t>
  </si>
  <si>
    <t>Turistų g. 47, Ignalina (renov.)</t>
  </si>
  <si>
    <t>Ateities g. 29, Ignalina (renov.)</t>
  </si>
  <si>
    <t>Laisvės g. 54, Ignalina</t>
  </si>
  <si>
    <t>Vasario 16-osios g. 54, Ignalina</t>
  </si>
  <si>
    <t>Atgimimo g. 16, Ignalina (renov.)</t>
  </si>
  <si>
    <t>Laisvės g. 56, Ignalina</t>
  </si>
  <si>
    <t xml:space="preserve">Turistų g. 11A, Ignalina </t>
  </si>
  <si>
    <t xml:space="preserve">Melioratorių g. 14, Vidiškių k. Ignalinos r. </t>
  </si>
  <si>
    <t xml:space="preserve">Sodų g. 4, Vidiškių k. , Ignalinos r. </t>
  </si>
  <si>
    <t>Vasario 16-osios g. 1, Dūkštas,  Ignalina</t>
  </si>
  <si>
    <t>Technikos g. 10, Ignalina</t>
  </si>
  <si>
    <t>Jonava (UAB "Jonavos šilumos tinklai")</t>
  </si>
  <si>
    <t>KAUNO   6 (renovuotas)</t>
  </si>
  <si>
    <t>CHEMIKŲ  92C (renovuotas)</t>
  </si>
  <si>
    <t xml:space="preserve">ŽEMAITĖS  11 </t>
  </si>
  <si>
    <t>LIETAVOS  31 (renovuotas)</t>
  </si>
  <si>
    <t>PREZIDENTO  18 (renovuotas)</t>
  </si>
  <si>
    <t>CHEMIKŲ  86  (renovuotas)</t>
  </si>
  <si>
    <t>KOSMONAUTŲ 9 (renovuotas)</t>
  </si>
  <si>
    <t>J.RALIO  8 (renovuotas)</t>
  </si>
  <si>
    <t>A.KULVIEČIO 15 (renovuotas)</t>
  </si>
  <si>
    <t>KLAIPĖDOS 11 (renovuotas)</t>
  </si>
  <si>
    <t>KLAIPĖDOS   5</t>
  </si>
  <si>
    <t>VILTIES  26</t>
  </si>
  <si>
    <t>ŽEIMIŲ TAKAS   3</t>
  </si>
  <si>
    <t>PARKO   3</t>
  </si>
  <si>
    <t>A.KULVIEČIO   6</t>
  </si>
  <si>
    <t>ŽEMAITĖS  18A</t>
  </si>
  <si>
    <t>P.VAIČIŪNO   6</t>
  </si>
  <si>
    <t>KOSMONAUTŲ  12</t>
  </si>
  <si>
    <t>SODŲ  60</t>
  </si>
  <si>
    <t>CHEMIKŲ 134</t>
  </si>
  <si>
    <t>ŽEMAITĖS   5</t>
  </si>
  <si>
    <t>LIETAVOS  21</t>
  </si>
  <si>
    <t>CHEMIKŲ 120</t>
  </si>
  <si>
    <t>P.VAIČIŪNO   2A</t>
  </si>
  <si>
    <t>A.KULVIEČIO  13A</t>
  </si>
  <si>
    <t>VILTIES  31A</t>
  </si>
  <si>
    <t>VASARIO 16-OSIOS  13</t>
  </si>
  <si>
    <t>MIŠKININKŲ   8</t>
  </si>
  <si>
    <t>CHEMIKŲ  53</t>
  </si>
  <si>
    <t>CHEMIKŲ  60</t>
  </si>
  <si>
    <t>CHEMIKŲ 122</t>
  </si>
  <si>
    <t>CHEMIKŲ 130</t>
  </si>
  <si>
    <t>CHEMIKŲ  32</t>
  </si>
  <si>
    <t>MIŠKININKŲ  11</t>
  </si>
  <si>
    <t>FABRIKO  14</t>
  </si>
  <si>
    <t>CHEMIKŲ 132</t>
  </si>
  <si>
    <t>MOKYKLOS  10</t>
  </si>
  <si>
    <t>VILNIAUS  29L</t>
  </si>
  <si>
    <t>Kaišiadorys (UAB "Kaišiadorių šiluma")</t>
  </si>
  <si>
    <t>Ateities g. 6, Stasiūnai</t>
  </si>
  <si>
    <t xml:space="preserve">iki 1992 m. </t>
  </si>
  <si>
    <t>Birutės g. 10, Kaišiadorys</t>
  </si>
  <si>
    <t>Gedimino g. 58, Kaišiadorys</t>
  </si>
  <si>
    <t>Gedimino g. 75, Kaišiadorys</t>
  </si>
  <si>
    <t>Gedimino g. 78, Kaišiadorys</t>
  </si>
  <si>
    <t>Gedimino g. 100, Kaišiadorys</t>
  </si>
  <si>
    <t>Girelės g. 39, Kaišiadorys</t>
  </si>
  <si>
    <t>J. Basanavičiaus g. 7, Kaišiadorys</t>
  </si>
  <si>
    <t>Mokyklos g. 52, Strėvininkai</t>
  </si>
  <si>
    <t>Rūmų g. 1, Strėvininkai</t>
  </si>
  <si>
    <t>Rožių g. 1, Žiežmariai</t>
  </si>
  <si>
    <t>Parko g. 8, Stasiūnai</t>
  </si>
  <si>
    <t>Žaslių g. 62A, Žiežmariai</t>
  </si>
  <si>
    <t>Neveronys, Kertupio g. 1</t>
  </si>
  <si>
    <t>Marijampolė (UAB "Litesko")</t>
  </si>
  <si>
    <t xml:space="preserve"> </t>
  </si>
  <si>
    <t>Kosmonautų 28 (renov.)</t>
  </si>
  <si>
    <t>Kosmonautų 12 (renov)</t>
  </si>
  <si>
    <t>A.Civinsko 7 (renov)</t>
  </si>
  <si>
    <t xml:space="preserve">Vilkaviškio 61 </t>
  </si>
  <si>
    <t>Gėlių 14</t>
  </si>
  <si>
    <t xml:space="preserve">Vytauto 54 </t>
  </si>
  <si>
    <t xml:space="preserve">Mokolų 9 </t>
  </si>
  <si>
    <t>Dariaus ir Girėno 13</t>
  </si>
  <si>
    <t xml:space="preserve">Dariaus ir Girėno 9 </t>
  </si>
  <si>
    <t>Dariaus ir Girėno 11</t>
  </si>
  <si>
    <t xml:space="preserve">R.Juknevičiaus 48 </t>
  </si>
  <si>
    <t>Draugystės 1</t>
  </si>
  <si>
    <t>Vytenio 8</t>
  </si>
  <si>
    <t>Mokolų 51</t>
  </si>
  <si>
    <t xml:space="preserve">Draugystės 3 </t>
  </si>
  <si>
    <t xml:space="preserve">Vytauto 56A </t>
  </si>
  <si>
    <t>Vytauto.. 33</t>
  </si>
  <si>
    <t xml:space="preserve">Mokyklos 13 </t>
  </si>
  <si>
    <t>Garso 4</t>
  </si>
  <si>
    <t xml:space="preserve">J.Jablonskio 2 </t>
  </si>
  <si>
    <t>M.Valančiaus. 18</t>
  </si>
  <si>
    <t xml:space="preserve">Maironio. 34 </t>
  </si>
  <si>
    <t xml:space="preserve">Nausupės 8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</si>
  <si>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</si>
  <si>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</si>
  <si>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</si>
  <si>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</si>
  <si>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K.Donelaičio. 5 - 2 </t>
  </si>
  <si>
    <t>Dvarkelio 11</t>
  </si>
  <si>
    <t>Kauno 20</t>
  </si>
  <si>
    <t xml:space="preserve">Dvarkelio 7 </t>
  </si>
  <si>
    <t xml:space="preserve">Lietuvininkų 4 </t>
  </si>
  <si>
    <t>Vytauto 21</t>
  </si>
  <si>
    <t xml:space="preserve">Vytauto 15 </t>
  </si>
  <si>
    <t xml:space="preserve">Žemaitės. 8 </t>
  </si>
  <si>
    <t xml:space="preserve">Žemaitės. 10 </t>
  </si>
  <si>
    <t>Rinkuškių 47B</t>
  </si>
  <si>
    <t>Vilniaus 56</t>
  </si>
  <si>
    <t xml:space="preserve">Vilniaus 77B </t>
  </si>
  <si>
    <t xml:space="preserve">Vilniaus 39A </t>
  </si>
  <si>
    <t>Vilniaus 4</t>
  </si>
  <si>
    <t xml:space="preserve">Gimnazijos 1 </t>
  </si>
  <si>
    <t xml:space="preserve">Vėjo 7A </t>
  </si>
  <si>
    <t>Vytauto 39a</t>
  </si>
  <si>
    <t>Vilniaus 111</t>
  </si>
  <si>
    <t xml:space="preserve">Vytauto 60 </t>
  </si>
  <si>
    <t xml:space="preserve">Vilniaus 91A </t>
  </si>
  <si>
    <t xml:space="preserve">Vilniaus 93A </t>
  </si>
  <si>
    <t xml:space="preserve">Kilučių 11 </t>
  </si>
  <si>
    <t xml:space="preserve">Rinkuškių 20 </t>
  </si>
  <si>
    <t>KLONIO 18A</t>
  </si>
  <si>
    <t>ŠILTNAMIŲ 18 (ren.)</t>
  </si>
  <si>
    <t>ŠILTNAMIŲ 22  (ren.)</t>
  </si>
  <si>
    <t xml:space="preserve">LIŠKIAVOS 8 </t>
  </si>
  <si>
    <t>LIŠKIAVOS 5</t>
  </si>
  <si>
    <t>ATEITIES 36</t>
  </si>
  <si>
    <t>VEISIEJŲ 9</t>
  </si>
  <si>
    <t xml:space="preserve">ATEITIES 14 </t>
  </si>
  <si>
    <t xml:space="preserve">ČIURLIONIO 74 </t>
  </si>
  <si>
    <t>NERAVŲ 27</t>
  </si>
  <si>
    <t xml:space="preserve">VYTAUTO 47 </t>
  </si>
  <si>
    <t xml:space="preserve">ŠILTNAMIŲ 24 </t>
  </si>
  <si>
    <t xml:space="preserve">NERAVŲ 29  </t>
  </si>
  <si>
    <t xml:space="preserve">MELIORATORIŲ 4 </t>
  </si>
  <si>
    <t>Raseinių 9a  II korpusas</t>
  </si>
  <si>
    <t xml:space="preserve">Raseinių 5A </t>
  </si>
  <si>
    <t>Janonio 12</t>
  </si>
  <si>
    <t>J.Janonio 13</t>
  </si>
  <si>
    <t xml:space="preserve">Vyt. Didžiojo 45 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</si>
  <si>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</si>
  <si>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</si>
  <si>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</si>
  <si>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</si>
  <si>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</si>
  <si>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</si>
  <si>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</si>
  <si>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>Birutės 1 (ren.)</t>
  </si>
  <si>
    <t>Masčio 54(ren.)</t>
  </si>
  <si>
    <t>Dariaus ir Girėno 15 (ren.)</t>
  </si>
  <si>
    <t>Oškinio 5 (ren.)</t>
  </si>
  <si>
    <t>Gamyklos g.15-ojo NSB (renov.)</t>
  </si>
  <si>
    <t>MINDAUGO 2 (renov.)</t>
  </si>
  <si>
    <t>GAMYKLOS 6 (renov.)</t>
  </si>
  <si>
    <t>NAFTININKŲ 12 (renov.)</t>
  </si>
  <si>
    <t>Vasario 16-osios g.7-ojo NSB (renov.)</t>
  </si>
  <si>
    <t>NAFTININKŲ 16 (renov.)</t>
  </si>
  <si>
    <t>MINDAUGO 12 (renov.)</t>
  </si>
  <si>
    <t>NAFTININKŲ 14 (renov.)</t>
  </si>
  <si>
    <t xml:space="preserve">SODŲ 9 </t>
  </si>
  <si>
    <t>NAFTININKŲ 28 (renov.)</t>
  </si>
  <si>
    <t xml:space="preserve">VASARIO 16-OSIOS 12 </t>
  </si>
  <si>
    <t>GAMYKLOS 17 (renov.)</t>
  </si>
  <si>
    <t>NAFTININKŲ 8 (renov.)</t>
  </si>
  <si>
    <t>S.Daukanto 4 Viekšniai</t>
  </si>
  <si>
    <t>JUODPELKIO 10</t>
  </si>
  <si>
    <t>VENTOS 51</t>
  </si>
  <si>
    <t>PAVASARIO 18</t>
  </si>
  <si>
    <t>M.DAUKŠOS 54</t>
  </si>
  <si>
    <t>DRAUGYSTĖS 16</t>
  </si>
  <si>
    <t>BAŽNYČIOS 21</t>
  </si>
  <si>
    <t>VENTOS 33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</si>
  <si>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</si>
  <si>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</si>
  <si>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</si>
  <si>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</si>
  <si>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Taikos g. 5,Kupškis</t>
  </si>
  <si>
    <t>Vytauto skg. 12,Zarasai</t>
  </si>
  <si>
    <t>Technikos g. 7,Kupiškis</t>
  </si>
  <si>
    <t>Prienai (UAB "Prienų energija")</t>
  </si>
  <si>
    <t>Vaitkaus 6,Prienai(renov)</t>
  </si>
  <si>
    <t>Statybininkų 19, Prienai(renov)</t>
  </si>
  <si>
    <t>Birutės 4,Prienai</t>
  </si>
  <si>
    <t>Vytauto 32,Prienai</t>
  </si>
  <si>
    <t>Vytauto 20,Prienai</t>
  </si>
  <si>
    <t>Stadiono 26 1L.,Prienai</t>
  </si>
  <si>
    <t>Kęstučio 81g,Prienai</t>
  </si>
  <si>
    <t>Kęstučio 5,Prienai(renov)</t>
  </si>
  <si>
    <t>Stadiono 12,Prienai</t>
  </si>
  <si>
    <t>Jaunimo 13,Balbieriškis</t>
  </si>
  <si>
    <t>Stadiono 4 1L.,Prienai</t>
  </si>
  <si>
    <t>Jaunimo 17,Balbieriškis</t>
  </si>
  <si>
    <t>Jaunimo 7,Balbieriškis</t>
  </si>
  <si>
    <t>Statybininkų 9 2L., Prienai</t>
  </si>
  <si>
    <t>Vytauto 55, Prienai</t>
  </si>
  <si>
    <t>Aušros 20, Veiveriai</t>
  </si>
  <si>
    <t>Stadiono 26 2L.,Prienai</t>
  </si>
  <si>
    <t>Stadiono 20 1L.,Prienai</t>
  </si>
  <si>
    <t>Stadiono 6 1L.,Prienai</t>
  </si>
  <si>
    <t>Vytauto 13, Prienai</t>
  </si>
  <si>
    <t>Stadiono 8 2L.,Prienai</t>
  </si>
  <si>
    <t>Brundzos 10, Prienai</t>
  </si>
  <si>
    <t>Vytenio 14,Prienai</t>
  </si>
  <si>
    <t>Stadiono 22 2L.,Prienai</t>
  </si>
  <si>
    <t>Brundzos 4,Prienai</t>
  </si>
  <si>
    <t>Vytauto 30, Prienai</t>
  </si>
  <si>
    <t>Janonio 5, Prienai</t>
  </si>
  <si>
    <t>Vytauto 25, Prienai</t>
  </si>
  <si>
    <t>Brundzos 8, Prienai</t>
  </si>
  <si>
    <t>Laisvės a.3/14,Prienai</t>
  </si>
  <si>
    <t>Radviliškis (UAB "Radviliškio šiluma")</t>
  </si>
  <si>
    <t xml:space="preserve">Jaunystės 35, </t>
  </si>
  <si>
    <t xml:space="preserve">Jaunystės 20, </t>
  </si>
  <si>
    <t xml:space="preserve">Laisvės al. 36, </t>
  </si>
  <si>
    <t xml:space="preserve">Vaižganto 60, </t>
  </si>
  <si>
    <t xml:space="preserve">Naujoji 6, </t>
  </si>
  <si>
    <t xml:space="preserve">Gedimino 5, </t>
  </si>
  <si>
    <t xml:space="preserve">Naujoji 10, </t>
  </si>
  <si>
    <t xml:space="preserve">Naujoji 4, </t>
  </si>
  <si>
    <t xml:space="preserve">Gedimino 1, </t>
  </si>
  <si>
    <t xml:space="preserve">Laisvės al. 38, </t>
  </si>
  <si>
    <t xml:space="preserve">Žalioji 35, </t>
  </si>
  <si>
    <t xml:space="preserve">Povyliaus 8, </t>
  </si>
  <si>
    <t xml:space="preserve">Gedimino 7, </t>
  </si>
  <si>
    <t xml:space="preserve">Povyliaus 8a, </t>
  </si>
  <si>
    <t xml:space="preserve">Dariaus ir Girėno 6, </t>
  </si>
  <si>
    <t xml:space="preserve">Stiklo 4, </t>
  </si>
  <si>
    <t xml:space="preserve">Vasario 16-osios 5, </t>
  </si>
  <si>
    <t xml:space="preserve">Dariaus ir Girėno 2, </t>
  </si>
  <si>
    <t xml:space="preserve">Dariaus ir Girėno 30b, </t>
  </si>
  <si>
    <t xml:space="preserve">Radvilų 12, </t>
  </si>
  <si>
    <t xml:space="preserve">Jaramino 16b, </t>
  </si>
  <si>
    <t xml:space="preserve">MAIRONIO 5, </t>
  </si>
  <si>
    <t xml:space="preserve">Vasario 16-osios 6, </t>
  </si>
  <si>
    <t xml:space="preserve">MAIRONIO 9, </t>
  </si>
  <si>
    <t xml:space="preserve">Kražių 12, </t>
  </si>
  <si>
    <t xml:space="preserve">MAIRONIO 11, </t>
  </si>
  <si>
    <t xml:space="preserve">Bernotėno 3, </t>
  </si>
  <si>
    <t xml:space="preserve">Dariaus ir Girėno 54, </t>
  </si>
  <si>
    <t xml:space="preserve">Vasario 16-osios 4, </t>
  </si>
  <si>
    <t xml:space="preserve">Kudirkos 11, </t>
  </si>
  <si>
    <t xml:space="preserve">Gedimino 38, </t>
  </si>
  <si>
    <t xml:space="preserve">Stiklo 1a, </t>
  </si>
  <si>
    <t xml:space="preserve">Vasario 16-osios 2, </t>
  </si>
  <si>
    <t xml:space="preserve">Bernotėno 1, </t>
  </si>
  <si>
    <t>Gegužių g. 13, Šiauiai</t>
  </si>
  <si>
    <t xml:space="preserve">Gegužių g. 19 (renov.), </t>
  </si>
  <si>
    <t xml:space="preserve">Gegužių g. 73 (renov.), </t>
  </si>
  <si>
    <t xml:space="preserve">Klevų g. 13 (renov.), </t>
  </si>
  <si>
    <t xml:space="preserve">Kviečių g. 56 (renov.), </t>
  </si>
  <si>
    <t xml:space="preserve">Vilniaus g. 202 (renov.), </t>
  </si>
  <si>
    <t xml:space="preserve">P. Cvirkos g. 65B, </t>
  </si>
  <si>
    <t xml:space="preserve">Dainų g. 40A (renov.), </t>
  </si>
  <si>
    <t xml:space="preserve">Grinkevičiaus g. 8 (renov.), </t>
  </si>
  <si>
    <t xml:space="preserve">Gegužių g. 7, </t>
  </si>
  <si>
    <t>Vytauto g. 149 (renov.),</t>
  </si>
  <si>
    <t xml:space="preserve">Grinkevičiaus g. 6 (renov.), </t>
  </si>
  <si>
    <t xml:space="preserve">M. Valančiaus g. 2 (renov.), </t>
  </si>
  <si>
    <t xml:space="preserve">K. Korsako g. 41, </t>
  </si>
  <si>
    <t>Vytauto g. 138 (renov.),</t>
  </si>
  <si>
    <t xml:space="preserve">Spindulio g. 3, </t>
  </si>
  <si>
    <t xml:space="preserve">Gardino g. 27 (renov.), </t>
  </si>
  <si>
    <t xml:space="preserve">Vytauto g. 154 (renov.), </t>
  </si>
  <si>
    <t xml:space="preserve">Putinų g. 10, </t>
  </si>
  <si>
    <t xml:space="preserve">Spindulio g. 4, </t>
  </si>
  <si>
    <t xml:space="preserve">Vytauto g. 58, </t>
  </si>
  <si>
    <t xml:space="preserve">Vilniaus g. 101, </t>
  </si>
  <si>
    <t xml:space="preserve">Dainavos takas 3B, </t>
  </si>
  <si>
    <t xml:space="preserve">Draugystės pr. 13, </t>
  </si>
  <si>
    <t xml:space="preserve">Aukštoji g. 20, </t>
  </si>
  <si>
    <t xml:space="preserve">Radviliškio g. 124, </t>
  </si>
  <si>
    <t xml:space="preserve">Draugystės pr. 6, </t>
  </si>
  <si>
    <t xml:space="preserve">Energetikų g. 9, </t>
  </si>
  <si>
    <t xml:space="preserve">A. Mickevičiaus g. 38, </t>
  </si>
  <si>
    <t xml:space="preserve">Tilžės g. 126A, </t>
  </si>
  <si>
    <t xml:space="preserve">Draugystės pr. 20, </t>
  </si>
  <si>
    <t xml:space="preserve">Energetikų g. 11, </t>
  </si>
  <si>
    <t xml:space="preserve">Draugystės pr. 3, </t>
  </si>
  <si>
    <t xml:space="preserve">Ežero g. 27, </t>
  </si>
  <si>
    <t xml:space="preserve">Tilžės g. 128,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</si>
  <si>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</si>
  <si>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</si>
  <si>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</si>
  <si>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</si>
  <si>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>Vytauto g. 21</t>
  </si>
  <si>
    <t>V. Kudirkos g. 102</t>
  </si>
  <si>
    <t>Šaulių g. 18</t>
  </si>
  <si>
    <t>V. Kudirkos g. 70</t>
  </si>
  <si>
    <t>Nepriklausomybės g. 6</t>
  </si>
  <si>
    <t>S. Banaičio g. 12</t>
  </si>
  <si>
    <t>V. Kudirkos g. 82</t>
  </si>
  <si>
    <t>Bažnyčios g. 13</t>
  </si>
  <si>
    <t>V. Kudirkos 88</t>
  </si>
  <si>
    <t>Nepriklausomybės g. 3</t>
  </si>
  <si>
    <t>Jaunystės takas g. 5</t>
  </si>
  <si>
    <t>S. Banaičio g. 6</t>
  </si>
  <si>
    <t>Draugystės takas 8</t>
  </si>
  <si>
    <t>S. Banaičio g. 10</t>
  </si>
  <si>
    <t>Vytauto g. 3</t>
  </si>
  <si>
    <t>Vytauto g. 6</t>
  </si>
  <si>
    <t>Sodų g. 23A, Lentvaris</t>
  </si>
  <si>
    <t>Vienuolyno g. 3, Trakai</t>
  </si>
  <si>
    <t>Vytauto g. 78, Trakai</t>
  </si>
  <si>
    <t>Vytauto g. 7, Lentvaris</t>
  </si>
  <si>
    <t>Vytauto g. 64, Trakai</t>
  </si>
  <si>
    <t>Vytauto g. 6, Lentvaris</t>
  </si>
  <si>
    <t>Geležinkelio g. 26, Lentvaris</t>
  </si>
  <si>
    <t>N.Sodybos g. 27, Lentvaris</t>
  </si>
  <si>
    <t>Konduktorių g. 6A, Lentvaris</t>
  </si>
  <si>
    <t>Pakalnės g. 42, Lentvaris</t>
  </si>
  <si>
    <t>Bažnyčios g. 15, Lentvaris</t>
  </si>
  <si>
    <t>Bažnyčios g. 11, Lentvaris</t>
  </si>
  <si>
    <t>Lauko g. 3, Lentvaris</t>
  </si>
  <si>
    <t>Pakalnės g. 21, Lentvaris</t>
  </si>
  <si>
    <t>Lauko g. 12A, Lentvaris</t>
  </si>
  <si>
    <t>Pakalnės g. 26A, Lentvaris</t>
  </si>
  <si>
    <t>Senkelio g. 3, Trakai</t>
  </si>
  <si>
    <t>Lauko g. 9, Lentvaris</t>
  </si>
  <si>
    <t>Lauko g. 8, Lentvaris</t>
  </si>
  <si>
    <t>J.Basanavičiaus g. 15, Varėna</t>
  </si>
  <si>
    <t>J.Basanavičiaus g. 21, Varėna</t>
  </si>
  <si>
    <t>M.K.Čiurlionio g. 11, Varėna</t>
  </si>
  <si>
    <t>Pušelės g. 5, Naujieji Valkininkai</t>
  </si>
  <si>
    <t>Pušelės g. 7, Naujieji Valkininkai</t>
  </si>
  <si>
    <t>Pušelės g. 9, Naujieji Valkininkai</t>
  </si>
  <si>
    <t>Sporto g. 6, Varėna</t>
  </si>
  <si>
    <t>Sporto g. 8, Varėna</t>
  </si>
  <si>
    <t>Sporto g. 10, Varėna</t>
  </si>
  <si>
    <t>J.Basanavičiaus g. 30, Varėna</t>
  </si>
  <si>
    <t>Laisvės g. 3, Varėna</t>
  </si>
  <si>
    <t>Marcinkonių g. 2, Varėna</t>
  </si>
  <si>
    <t>M.K.Čiurlionio g. 8, Varėna</t>
  </si>
  <si>
    <t>Vasario 16 g. 8, Varėna</t>
  </si>
  <si>
    <t>Dzūkų g. 17, Varėna</t>
  </si>
  <si>
    <t>Dzūkų g. 26, Varėna</t>
  </si>
  <si>
    <t>J.Basanavičiaus g. 44, Varėna</t>
  </si>
  <si>
    <t>Vasario 16 g. 10, Varėna</t>
  </si>
  <si>
    <t>Vilties g. 33, Naujieji Valkininkai</t>
  </si>
  <si>
    <t>Vytauto g. 58, Varėna</t>
  </si>
  <si>
    <t>V.Krėvės g. 7, Varėna</t>
  </si>
  <si>
    <t>Aušros g. 10, Varėna</t>
  </si>
  <si>
    <t>Kalno g. 1, Varėna</t>
  </si>
  <si>
    <t>V.Krėvės g. 4, Varėna</t>
  </si>
  <si>
    <t>Žirmūnų g. 3 (ren.)</t>
  </si>
  <si>
    <t>Žirmūnų g. 126 (ren.)</t>
  </si>
  <si>
    <t>Žirmūnų g. 128 (ren.)</t>
  </si>
  <si>
    <t>Žirmūnų g. 131 (ren.)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</si>
</sst>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8"/>
      <color theme="1"/>
      <name val="Arial"/>
      <family val="2"/>
      <charset val="186"/>
    </font>
    <font>
      <sz val="12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rgb="FFA7F03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6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</cellStyleXfs>
  <cellXfs count="2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2" fontId="2" fillId="8" borderId="3" xfId="0" applyNumberFormat="1" applyFont="1" applyFill="1" applyBorder="1" applyAlignment="1"/>
    <xf numFmtId="2" fontId="2" fillId="8" borderId="9" xfId="0" applyNumberFormat="1" applyFont="1" applyFill="1" applyBorder="1" applyAlignment="1"/>
    <xf numFmtId="0" fontId="2" fillId="8" borderId="7" xfId="0" applyFont="1" applyFill="1" applyBorder="1" applyAlignment="1">
      <alignment horizontal="center"/>
    </xf>
    <xf numFmtId="2" fontId="2" fillId="8" borderId="7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3" xfId="0" applyFont="1" applyFill="1" applyBorder="1"/>
    <xf numFmtId="2" fontId="2" fillId="8" borderId="3" xfId="0" applyNumberFormat="1" applyFont="1" applyFill="1" applyBorder="1" applyAlignment="1">
      <alignment horizontal="right"/>
    </xf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2" fontId="2" fillId="8" borderId="3" xfId="0" applyNumberFormat="1" applyFont="1" applyFill="1" applyBorder="1"/>
    <xf numFmtId="1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7" xfId="0" applyNumberFormat="1" applyFont="1" applyFill="1" applyBorder="1"/>
    <xf numFmtId="1" fontId="2" fillId="8" borderId="7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9" xfId="0" applyNumberFormat="1" applyFont="1" applyFill="1" applyBorder="1" applyAlignment="1">
      <alignment horizontal="left" indent="3"/>
    </xf>
    <xf numFmtId="2" fontId="2" fillId="8" borderId="7" xfId="0" applyNumberFormat="1" applyFont="1" applyFill="1" applyBorder="1" applyAlignment="1">
      <alignment horizontal="left" indent="3"/>
    </xf>
    <xf numFmtId="0" fontId="2" fillId="8" borderId="12" xfId="0" applyFont="1" applyFill="1" applyBorder="1" applyAlignment="1">
      <alignment horizontal="center"/>
    </xf>
    <xf numFmtId="167" fontId="2" fillId="8" borderId="7" xfId="0" applyNumberFormat="1" applyFont="1" applyFill="1" applyBorder="1"/>
    <xf numFmtId="0" fontId="4" fillId="8" borderId="3" xfId="0" applyFont="1" applyFill="1" applyBorder="1"/>
    <xf numFmtId="2" fontId="0" fillId="0" borderId="0" xfId="0" applyNumberFormat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166" fontId="2" fillId="6" borderId="3" xfId="0" applyNumberFormat="1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6" borderId="1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6" borderId="3" xfId="0" applyNumberFormat="1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wrapText="1"/>
    </xf>
    <xf numFmtId="0" fontId="2" fillId="0" borderId="19" xfId="0" applyFont="1" applyBorder="1"/>
    <xf numFmtId="0" fontId="2" fillId="0" borderId="4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vertical="top" wrapText="1"/>
    </xf>
    <xf numFmtId="1" fontId="2" fillId="6" borderId="7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vertical="top"/>
    </xf>
    <xf numFmtId="0" fontId="2" fillId="10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1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8" borderId="12" xfId="0" applyFont="1" applyFill="1" applyBorder="1"/>
    <xf numFmtId="0" fontId="2" fillId="10" borderId="8" xfId="0" applyFont="1" applyFill="1" applyBorder="1" applyAlignment="1">
      <alignment horizontal="center" vertical="top"/>
    </xf>
    <xf numFmtId="0" fontId="2" fillId="10" borderId="16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0" xfId="0" applyFont="1" applyBorder="1"/>
    <xf numFmtId="165" fontId="9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3" xfId="0" applyNumberFormat="1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/>
    </xf>
    <xf numFmtId="2" fontId="2" fillId="6" borderId="9" xfId="0" applyNumberFormat="1" applyFont="1" applyFill="1" applyBorder="1" applyAlignment="1">
      <alignment horizontal="center" vertical="top"/>
    </xf>
    <xf numFmtId="2" fontId="2" fillId="6" borderId="7" xfId="0" applyNumberFormat="1" applyFont="1" applyFill="1" applyBorder="1" applyAlignment="1">
      <alignment horizontal="center" vertical="top"/>
    </xf>
    <xf numFmtId="167" fontId="2" fillId="6" borderId="7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165" fontId="2" fillId="6" borderId="3" xfId="0" applyNumberFormat="1" applyFont="1" applyFill="1" applyBorder="1" applyAlignment="1">
      <alignment horizontal="center" vertical="top"/>
    </xf>
    <xf numFmtId="165" fontId="2" fillId="6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2" fontId="2" fillId="11" borderId="27" xfId="0" applyNumberFormat="1" applyFont="1" applyFill="1" applyBorder="1" applyAlignment="1">
      <alignment horizontal="left" indent="3"/>
    </xf>
    <xf numFmtId="2" fontId="2" fillId="11" borderId="18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/>
    <xf numFmtId="166" fontId="2" fillId="6" borderId="5" xfId="0" applyNumberFormat="1" applyFont="1" applyFill="1" applyBorder="1" applyAlignment="1">
      <alignment horizontal="center"/>
    </xf>
    <xf numFmtId="167" fontId="2" fillId="6" borderId="5" xfId="0" applyNumberFormat="1" applyFont="1" applyFill="1" applyBorder="1"/>
    <xf numFmtId="2" fontId="2" fillId="6" borderId="5" xfId="0" applyNumberFormat="1" applyFont="1" applyFill="1" applyBorder="1"/>
    <xf numFmtId="2" fontId="2" fillId="6" borderId="5" xfId="0" applyNumberFormat="1" applyFont="1" applyFill="1" applyBorder="1" applyAlignment="1">
      <alignment horizontal="left" indent="3"/>
    </xf>
    <xf numFmtId="2" fontId="2" fillId="6" borderId="26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9" xfId="0" applyNumberFormat="1" applyFont="1" applyFill="1" applyBorder="1" applyAlignment="1">
      <alignment horizontal="left" indent="3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166" fontId="2" fillId="12" borderId="5" xfId="0" applyNumberFormat="1" applyFont="1" applyFill="1" applyBorder="1"/>
    <xf numFmtId="166" fontId="2" fillId="12" borderId="5" xfId="0" applyNumberFormat="1" applyFont="1" applyFill="1" applyBorder="1" applyAlignment="1">
      <alignment horizontal="center"/>
    </xf>
    <xf numFmtId="167" fontId="2" fillId="12" borderId="5" xfId="0" applyNumberFormat="1" applyFont="1" applyFill="1" applyBorder="1"/>
    <xf numFmtId="2" fontId="2" fillId="12" borderId="5" xfId="0" applyNumberFormat="1" applyFont="1" applyFill="1" applyBorder="1"/>
    <xf numFmtId="2" fontId="2" fillId="12" borderId="5" xfId="0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 indent="3"/>
    </xf>
    <xf numFmtId="2" fontId="2" fillId="12" borderId="26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9" xfId="0" applyNumberFormat="1" applyFont="1" applyFill="1" applyBorder="1" applyAlignment="1">
      <alignment horizontal="left" indent="3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/>
    <xf numFmtId="166" fontId="2" fillId="12" borderId="7" xfId="0" applyNumberFormat="1" applyFont="1" applyFill="1" applyBorder="1"/>
    <xf numFmtId="166" fontId="2" fillId="12" borderId="7" xfId="0" applyNumberFormat="1" applyFont="1" applyFill="1" applyBorder="1" applyAlignment="1">
      <alignment horizontal="center"/>
    </xf>
    <xf numFmtId="167" fontId="2" fillId="12" borderId="7" xfId="0" applyNumberFormat="1" applyFont="1" applyFill="1" applyBorder="1"/>
    <xf numFmtId="2" fontId="2" fillId="12" borderId="7" xfId="0" applyNumberFormat="1" applyFont="1" applyFill="1" applyBorder="1"/>
    <xf numFmtId="2" fontId="2" fillId="12" borderId="7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166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left" indent="3"/>
    </xf>
    <xf numFmtId="0" fontId="2" fillId="10" borderId="21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66" fontId="2" fillId="4" borderId="5" xfId="0" applyNumberFormat="1" applyFont="1" applyFill="1" applyBorder="1"/>
    <xf numFmtId="166" fontId="2" fillId="4" borderId="3" xfId="0" applyNumberFormat="1" applyFont="1" applyFill="1" applyBorder="1"/>
    <xf numFmtId="166" fontId="2" fillId="4" borderId="7" xfId="0" applyNumberFormat="1" applyFont="1" applyFill="1" applyBorder="1"/>
    <xf numFmtId="2" fontId="2" fillId="4" borderId="10" xfId="0" applyNumberFormat="1" applyFont="1" applyFill="1" applyBorder="1" applyAlignment="1">
      <alignment horizontal="left" indent="3"/>
    </xf>
    <xf numFmtId="0" fontId="1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0" xfId="0" applyFont="1"/>
    <xf numFmtId="0" fontId="2" fillId="0" borderId="0" xfId="0" applyFont="1" applyBorder="1" applyAlignment="1">
      <alignment vertical="center"/>
    </xf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2" borderId="29" xfId="0" applyFont="1" applyFill="1" applyBorder="1"/>
    <xf numFmtId="165" fontId="2" fillId="2" borderId="5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left" indent="3"/>
    </xf>
    <xf numFmtId="0" fontId="2" fillId="2" borderId="30" xfId="0" applyFont="1" applyFill="1" applyBorder="1"/>
    <xf numFmtId="2" fontId="2" fillId="2" borderId="16" xfId="0" applyNumberFormat="1" applyFont="1" applyFill="1" applyBorder="1" applyAlignment="1">
      <alignment horizontal="left" indent="3"/>
    </xf>
    <xf numFmtId="165" fontId="2" fillId="5" borderId="12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left" indent="3"/>
    </xf>
    <xf numFmtId="2" fontId="2" fillId="5" borderId="12" xfId="0" applyNumberFormat="1" applyFont="1" applyFill="1" applyBorder="1" applyAlignment="1">
      <alignment horizontal="left" indent="3"/>
    </xf>
    <xf numFmtId="0" fontId="2" fillId="5" borderId="30" xfId="0" applyFont="1" applyFill="1" applyBorder="1"/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0" fontId="2" fillId="3" borderId="29" xfId="0" applyFont="1" applyFill="1" applyBorder="1"/>
    <xf numFmtId="2" fontId="2" fillId="3" borderId="5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3"/>
    </xf>
    <xf numFmtId="2" fontId="2" fillId="3" borderId="5" xfId="0" applyNumberFormat="1" applyFont="1" applyFill="1" applyBorder="1" applyAlignment="1">
      <alignment horizontal="left" indent="3"/>
    </xf>
    <xf numFmtId="2" fontId="2" fillId="3" borderId="26" xfId="0" applyNumberFormat="1" applyFont="1" applyFill="1" applyBorder="1" applyAlignment="1">
      <alignment horizontal="left" indent="3"/>
    </xf>
    <xf numFmtId="0" fontId="2" fillId="3" borderId="30" xfId="0" applyFont="1" applyFill="1" applyBorder="1"/>
    <xf numFmtId="2" fontId="2" fillId="3" borderId="16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9" xfId="0" applyNumberFormat="1" applyFont="1" applyFill="1" applyBorder="1" applyAlignment="1">
      <alignment horizontal="left" indent="3"/>
    </xf>
    <xf numFmtId="0" fontId="2" fillId="3" borderId="32" xfId="0" applyFont="1" applyFill="1" applyBorder="1"/>
    <xf numFmtId="2" fontId="2" fillId="3" borderId="17" xfId="0" applyNumberFormat="1" applyFont="1" applyFill="1" applyBorder="1" applyAlignment="1">
      <alignment horizontal="left" indent="3"/>
    </xf>
    <xf numFmtId="2" fontId="2" fillId="3" borderId="7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9" xfId="0" applyNumberFormat="1" applyFont="1" applyFill="1" applyBorder="1" applyAlignment="1">
      <alignment horizontal="left" indent="3"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2" fontId="2" fillId="6" borderId="7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2" fontId="2" fillId="6" borderId="1" xfId="0" applyNumberFormat="1" applyFont="1" applyFill="1" applyBorder="1" applyAlignment="1">
      <alignment horizontal="left" indent="3"/>
    </xf>
    <xf numFmtId="2" fontId="2" fillId="6" borderId="2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2" xfId="0" applyNumberFormat="1" applyFont="1" applyFill="1" applyBorder="1"/>
    <xf numFmtId="2" fontId="2" fillId="4" borderId="12" xfId="0" applyNumberFormat="1" applyFont="1" applyFill="1" applyBorder="1" applyAlignment="1">
      <alignment horizontal="left" indent="3"/>
    </xf>
    <xf numFmtId="0" fontId="2" fillId="15" borderId="7" xfId="0" applyFont="1" applyFill="1" applyBorder="1"/>
    <xf numFmtId="0" fontId="2" fillId="16" borderId="12" xfId="0" applyFont="1" applyFill="1" applyBorder="1" applyAlignment="1">
      <alignment horizontal="center"/>
    </xf>
    <xf numFmtId="0" fontId="2" fillId="16" borderId="12" xfId="0" applyFont="1" applyFill="1" applyBorder="1"/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165" fontId="2" fillId="15" borderId="3" xfId="0" applyNumberFormat="1" applyFont="1" applyFill="1" applyBorder="1" applyAlignment="1">
      <alignment horizontal="center"/>
    </xf>
    <xf numFmtId="2" fontId="2" fillId="15" borderId="3" xfId="0" applyNumberFormat="1" applyFont="1" applyFill="1" applyBorder="1" applyAlignment="1">
      <alignment horizontal="center"/>
    </xf>
    <xf numFmtId="167" fontId="2" fillId="15" borderId="3" xfId="0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5" fontId="2" fillId="15" borderId="7" xfId="0" applyNumberFormat="1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center"/>
    </xf>
    <xf numFmtId="167" fontId="2" fillId="15" borderId="7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1" fontId="2" fillId="15" borderId="3" xfId="0" applyNumberFormat="1" applyFont="1" applyFill="1" applyBorder="1" applyAlignment="1">
      <alignment horizontal="center"/>
    </xf>
    <xf numFmtId="0" fontId="2" fillId="16" borderId="7" xfId="0" applyFont="1" applyFill="1" applyBorder="1"/>
    <xf numFmtId="165" fontId="2" fillId="16" borderId="7" xfId="0" applyNumberFormat="1" applyFont="1" applyFill="1" applyBorder="1"/>
    <xf numFmtId="165" fontId="2" fillId="16" borderId="7" xfId="0" applyNumberFormat="1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center"/>
    </xf>
    <xf numFmtId="167" fontId="2" fillId="16" borderId="7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/>
    <xf numFmtId="1" fontId="2" fillId="15" borderId="7" xfId="0" applyNumberFormat="1" applyFont="1" applyFill="1" applyBorder="1" applyAlignment="1">
      <alignment horizontal="center"/>
    </xf>
    <xf numFmtId="166" fontId="2" fillId="16" borderId="12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7" xfId="0" applyNumberFormat="1" applyFont="1" applyFill="1" applyBorder="1" applyAlignment="1">
      <alignment horizontal="center"/>
    </xf>
    <xf numFmtId="166" fontId="2" fillId="16" borderId="5" xfId="0" applyNumberFormat="1" applyFont="1" applyFill="1" applyBorder="1"/>
    <xf numFmtId="2" fontId="2" fillId="16" borderId="10" xfId="0" applyNumberFormat="1" applyFont="1" applyFill="1" applyBorder="1" applyAlignment="1">
      <alignment horizontal="center"/>
    </xf>
    <xf numFmtId="166" fontId="2" fillId="8" borderId="5" xfId="0" applyNumberFormat="1" applyFont="1" applyFill="1" applyBorder="1"/>
    <xf numFmtId="166" fontId="2" fillId="4" borderId="5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6" fontId="2" fillId="16" borderId="7" xfId="0" applyNumberFormat="1" applyFont="1" applyFill="1" applyBorder="1"/>
    <xf numFmtId="167" fontId="2" fillId="16" borderId="7" xfId="0" applyNumberFormat="1" applyFont="1" applyFill="1" applyBorder="1"/>
    <xf numFmtId="2" fontId="2" fillId="16" borderId="7" xfId="0" applyNumberFormat="1" applyFont="1" applyFill="1" applyBorder="1"/>
    <xf numFmtId="2" fontId="2" fillId="6" borderId="16" xfId="0" applyNumberFormat="1" applyFont="1" applyFill="1" applyBorder="1" applyAlignment="1">
      <alignment horizontal="left" indent="3"/>
    </xf>
    <xf numFmtId="0" fontId="2" fillId="15" borderId="1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2" fontId="2" fillId="15" borderId="9" xfId="0" applyNumberFormat="1" applyFont="1" applyFill="1" applyBorder="1" applyAlignment="1">
      <alignment horizontal="center"/>
    </xf>
    <xf numFmtId="166" fontId="2" fillId="8" borderId="12" xfId="0" applyNumberFormat="1" applyFont="1" applyFill="1" applyBorder="1"/>
    <xf numFmtId="167" fontId="2" fillId="8" borderId="12" xfId="0" applyNumberFormat="1" applyFont="1" applyFill="1" applyBorder="1"/>
    <xf numFmtId="2" fontId="2" fillId="8" borderId="12" xfId="0" applyNumberFormat="1" applyFont="1" applyFill="1" applyBorder="1"/>
    <xf numFmtId="2" fontId="2" fillId="8" borderId="12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center"/>
    </xf>
    <xf numFmtId="165" fontId="2" fillId="8" borderId="12" xfId="0" applyNumberFormat="1" applyFont="1" applyFill="1" applyBorder="1"/>
    <xf numFmtId="2" fontId="2" fillId="8" borderId="27" xfId="0" applyNumberFormat="1" applyFont="1" applyFill="1" applyBorder="1" applyAlignment="1">
      <alignment horizontal="left" indent="3"/>
    </xf>
    <xf numFmtId="2" fontId="2" fillId="8" borderId="3" xfId="0" applyNumberFormat="1" applyFont="1" applyFill="1" applyBorder="1" applyAlignment="1">
      <alignment horizontal="left" indent="4"/>
    </xf>
    <xf numFmtId="165" fontId="2" fillId="8" borderId="7" xfId="0" applyNumberFormat="1" applyFont="1" applyFill="1" applyBorder="1"/>
    <xf numFmtId="166" fontId="2" fillId="8" borderId="7" xfId="0" applyNumberFormat="1" applyFont="1" applyFill="1" applyBorder="1"/>
    <xf numFmtId="2" fontId="2" fillId="8" borderId="7" xfId="0" applyNumberFormat="1" applyFont="1" applyFill="1" applyBorder="1" applyAlignment="1">
      <alignment horizontal="left" indent="4"/>
    </xf>
    <xf numFmtId="0" fontId="2" fillId="16" borderId="12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5" fontId="9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9" xfId="0" applyNumberFormat="1" applyFont="1" applyFill="1" applyBorder="1" applyAlignment="1">
      <alignment horizontal="left" indent="3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7" fontId="2" fillId="4" borderId="7" xfId="0" applyNumberFormat="1" applyFont="1" applyFill="1" applyBorder="1"/>
    <xf numFmtId="2" fontId="2" fillId="4" borderId="7" xfId="0" applyNumberFormat="1" applyFon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0" fontId="2" fillId="14" borderId="0" xfId="0" applyFont="1" applyFill="1"/>
    <xf numFmtId="0" fontId="2" fillId="11" borderId="5" xfId="0" applyFont="1" applyFill="1" applyBorder="1" applyAlignment="1">
      <alignment horizontal="center"/>
    </xf>
    <xf numFmtId="0" fontId="13" fillId="8" borderId="7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3"/>
    </xf>
    <xf numFmtId="2" fontId="2" fillId="2" borderId="26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9" xfId="0" applyNumberFormat="1" applyFont="1" applyFill="1" applyBorder="1" applyAlignment="1">
      <alignment horizontal="left" indent="3"/>
    </xf>
    <xf numFmtId="166" fontId="2" fillId="2" borderId="3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6" fontId="2" fillId="5" borderId="5" xfId="0" applyNumberFormat="1" applyFont="1" applyFill="1" applyBorder="1"/>
    <xf numFmtId="2" fontId="2" fillId="5" borderId="8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/>
    <xf numFmtId="2" fontId="2" fillId="5" borderId="7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66" fontId="2" fillId="3" borderId="5" xfId="0" applyNumberFormat="1" applyFont="1" applyFill="1" applyBorder="1"/>
    <xf numFmtId="166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6" fontId="2" fillId="3" borderId="7" xfId="0" applyNumberFormat="1" applyFont="1" applyFill="1" applyBorder="1"/>
    <xf numFmtId="166" fontId="2" fillId="3" borderId="7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67" fontId="2" fillId="2" borderId="7" xfId="0" applyNumberFormat="1" applyFont="1" applyFill="1" applyBorder="1"/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7" fontId="2" fillId="5" borderId="12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7" xfId="0" applyNumberFormat="1" applyFont="1" applyFill="1" applyBorder="1"/>
    <xf numFmtId="2" fontId="2" fillId="5" borderId="7" xfId="0" applyNumberFormat="1" applyFont="1" applyFill="1" applyBorder="1"/>
    <xf numFmtId="0" fontId="2" fillId="3" borderId="5" xfId="0" applyFont="1" applyFill="1" applyBorder="1"/>
    <xf numFmtId="167" fontId="2" fillId="3" borderId="12" xfId="0" applyNumberFormat="1" applyFont="1" applyFill="1" applyBorder="1"/>
    <xf numFmtId="2" fontId="2" fillId="3" borderId="12" xfId="0" applyNumberFormat="1" applyFont="1" applyFill="1" applyBorder="1"/>
    <xf numFmtId="2" fontId="2" fillId="3" borderId="12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3" borderId="7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166" fontId="2" fillId="4" borderId="36" xfId="0" applyNumberFormat="1" applyFont="1" applyFill="1" applyBorder="1"/>
    <xf numFmtId="0" fontId="4" fillId="4" borderId="7" xfId="0" applyFont="1" applyFill="1" applyBorder="1"/>
    <xf numFmtId="2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left" indent="4"/>
    </xf>
    <xf numFmtId="166" fontId="2" fillId="5" borderId="5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7" xfId="0" applyFont="1" applyFill="1" applyBorder="1"/>
    <xf numFmtId="166" fontId="2" fillId="5" borderId="7" xfId="0" applyNumberFormat="1" applyFont="1" applyFill="1" applyBorder="1" applyAlignment="1">
      <alignment horizontal="left" indent="4"/>
    </xf>
    <xf numFmtId="166" fontId="2" fillId="3" borderId="5" xfId="0" applyNumberFormat="1" applyFont="1" applyFill="1" applyBorder="1" applyAlignment="1">
      <alignment horizontal="left" indent="4"/>
    </xf>
    <xf numFmtId="166" fontId="2" fillId="3" borderId="3" xfId="0" applyNumberFormat="1" applyFont="1" applyFill="1" applyBorder="1" applyAlignment="1">
      <alignment horizontal="left" indent="4"/>
    </xf>
    <xf numFmtId="0" fontId="2" fillId="3" borderId="7" xfId="0" applyFont="1" applyFill="1" applyBorder="1"/>
    <xf numFmtId="166" fontId="2" fillId="3" borderId="7" xfId="0" applyNumberFormat="1" applyFont="1" applyFill="1" applyBorder="1" applyAlignment="1">
      <alignment horizontal="left" indent="4"/>
    </xf>
    <xf numFmtId="2" fontId="2" fillId="3" borderId="7" xfId="0" applyNumberFormat="1" applyFont="1" applyFill="1" applyBorder="1"/>
    <xf numFmtId="2" fontId="2" fillId="2" borderId="3" xfId="0" applyNumberFormat="1" applyFont="1" applyFill="1" applyBorder="1" applyAlignment="1">
      <alignment horizontal="left" indent="4"/>
    </xf>
    <xf numFmtId="2" fontId="2" fillId="2" borderId="7" xfId="0" applyNumberFormat="1" applyFont="1" applyFill="1" applyBorder="1" applyAlignment="1">
      <alignment horizontal="left" indent="4"/>
    </xf>
    <xf numFmtId="0" fontId="2" fillId="2" borderId="5" xfId="0" applyFont="1" applyFill="1" applyBorder="1"/>
    <xf numFmtId="167" fontId="2" fillId="2" borderId="5" xfId="0" applyNumberFormat="1" applyFont="1" applyFill="1" applyBorder="1"/>
    <xf numFmtId="2" fontId="2" fillId="2" borderId="5" xfId="0" applyNumberFormat="1" applyFont="1" applyFill="1" applyBorder="1"/>
    <xf numFmtId="166" fontId="2" fillId="5" borderId="12" xfId="0" applyNumberFormat="1" applyFont="1" applyFill="1" applyBorder="1"/>
    <xf numFmtId="0" fontId="2" fillId="5" borderId="5" xfId="0" applyFont="1" applyFill="1" applyBorder="1"/>
    <xf numFmtId="167" fontId="2" fillId="5" borderId="36" xfId="0" applyNumberFormat="1" applyFont="1" applyFill="1" applyBorder="1"/>
    <xf numFmtId="2" fontId="2" fillId="5" borderId="36" xfId="0" applyNumberFormat="1" applyFont="1" applyFill="1" applyBorder="1"/>
    <xf numFmtId="2" fontId="2" fillId="5" borderId="22" xfId="0" applyNumberFormat="1" applyFont="1" applyFill="1" applyBorder="1" applyAlignment="1">
      <alignment horizontal="left" indent="3"/>
    </xf>
    <xf numFmtId="2" fontId="2" fillId="5" borderId="23" xfId="0" applyNumberFormat="1" applyFont="1" applyFill="1" applyBorder="1" applyAlignment="1">
      <alignment horizontal="left" indent="3"/>
    </xf>
    <xf numFmtId="2" fontId="2" fillId="10" borderId="22" xfId="0" applyNumberFormat="1" applyFont="1" applyFill="1" applyBorder="1" applyAlignment="1">
      <alignment horizontal="left" indent="3"/>
    </xf>
    <xf numFmtId="2" fontId="2" fillId="10" borderId="23" xfId="0" applyNumberFormat="1" applyFont="1" applyFill="1" applyBorder="1" applyAlignment="1">
      <alignment horizontal="left" indent="3"/>
    </xf>
    <xf numFmtId="167" fontId="2" fillId="4" borderId="36" xfId="0" applyNumberFormat="1" applyFont="1" applyFill="1" applyBorder="1"/>
    <xf numFmtId="2" fontId="2" fillId="4" borderId="36" xfId="0" applyNumberFormat="1" applyFont="1" applyFill="1" applyBorder="1"/>
    <xf numFmtId="2" fontId="2" fillId="4" borderId="36" xfId="0" applyNumberFormat="1" applyFont="1" applyFill="1" applyBorder="1" applyAlignment="1">
      <alignment horizontal="left" indent="3"/>
    </xf>
    <xf numFmtId="2" fontId="2" fillId="8" borderId="22" xfId="0" applyNumberFormat="1" applyFont="1" applyFill="1" applyBorder="1" applyAlignment="1">
      <alignment horizontal="left" indent="3"/>
    </xf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6" xfId="6" applyNumberFormat="1" applyFont="1" applyFill="1" applyBorder="1" applyAlignment="1">
      <alignment horizontal="left" indent="3"/>
    </xf>
    <xf numFmtId="2" fontId="2" fillId="11" borderId="27" xfId="6" applyNumberFormat="1" applyFont="1" applyFill="1" applyBorder="1" applyAlignment="1">
      <alignment horizontal="left" indent="3"/>
    </xf>
    <xf numFmtId="0" fontId="2" fillId="6" borderId="5" xfId="6" applyFont="1" applyFill="1" applyBorder="1"/>
    <xf numFmtId="0" fontId="2" fillId="6" borderId="5" xfId="6" applyFont="1" applyFill="1" applyBorder="1" applyAlignment="1">
      <alignment horizontal="center"/>
    </xf>
    <xf numFmtId="166" fontId="2" fillId="6" borderId="5" xfId="6" applyNumberFormat="1" applyFont="1" applyFill="1" applyBorder="1"/>
    <xf numFmtId="166" fontId="2" fillId="6" borderId="5" xfId="6" applyNumberFormat="1" applyFont="1" applyFill="1" applyBorder="1" applyAlignment="1">
      <alignment horizontal="center"/>
    </xf>
    <xf numFmtId="167" fontId="2" fillId="6" borderId="5" xfId="6" applyNumberFormat="1" applyFont="1" applyFill="1" applyBorder="1"/>
    <xf numFmtId="2" fontId="2" fillId="6" borderId="5" xfId="6" applyNumberFormat="1" applyFont="1" applyFill="1" applyBorder="1"/>
    <xf numFmtId="2" fontId="2" fillId="6" borderId="5" xfId="6" applyNumberFormat="1" applyFont="1" applyFill="1" applyBorder="1" applyAlignment="1">
      <alignment horizontal="center"/>
    </xf>
    <xf numFmtId="2" fontId="2" fillId="6" borderId="5" xfId="6" applyNumberFormat="1" applyFont="1" applyFill="1" applyBorder="1" applyAlignment="1">
      <alignment horizontal="left" indent="3"/>
    </xf>
    <xf numFmtId="2" fontId="2" fillId="6" borderId="26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9" xfId="6" applyNumberFormat="1" applyFont="1" applyFill="1" applyBorder="1" applyAlignment="1">
      <alignment horizontal="left" indent="3"/>
    </xf>
    <xf numFmtId="0" fontId="2" fillId="12" borderId="5" xfId="6" applyFont="1" applyFill="1" applyBorder="1"/>
    <xf numFmtId="0" fontId="2" fillId="12" borderId="5" xfId="6" applyFont="1" applyFill="1" applyBorder="1" applyAlignment="1">
      <alignment horizontal="center"/>
    </xf>
    <xf numFmtId="166" fontId="2" fillId="12" borderId="5" xfId="6" applyNumberFormat="1" applyFont="1" applyFill="1" applyBorder="1"/>
    <xf numFmtId="166" fontId="2" fillId="12" borderId="5" xfId="6" applyNumberFormat="1" applyFont="1" applyFill="1" applyBorder="1" applyAlignment="1">
      <alignment horizontal="center"/>
    </xf>
    <xf numFmtId="167" fontId="2" fillId="12" borderId="5" xfId="6" applyNumberFormat="1" applyFont="1" applyFill="1" applyBorder="1"/>
    <xf numFmtId="2" fontId="2" fillId="12" borderId="5" xfId="6" applyNumberFormat="1" applyFont="1" applyFill="1" applyBorder="1"/>
    <xf numFmtId="2" fontId="2" fillId="12" borderId="5" xfId="6" applyNumberFormat="1" applyFont="1" applyFill="1" applyBorder="1" applyAlignment="1">
      <alignment horizontal="center"/>
    </xf>
    <xf numFmtId="2" fontId="2" fillId="12" borderId="5" xfId="6" applyNumberFormat="1" applyFont="1" applyFill="1" applyBorder="1" applyAlignment="1">
      <alignment horizontal="left" indent="3"/>
    </xf>
    <xf numFmtId="2" fontId="2" fillId="12" borderId="26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9" xfId="6" applyNumberFormat="1" applyFont="1" applyFill="1" applyBorder="1" applyAlignment="1">
      <alignment horizontal="left" indent="3"/>
    </xf>
    <xf numFmtId="0" fontId="2" fillId="12" borderId="7" xfId="6" applyFont="1" applyFill="1" applyBorder="1"/>
    <xf numFmtId="0" fontId="2" fillId="12" borderId="7" xfId="6" applyFont="1" applyFill="1" applyBorder="1" applyAlignment="1">
      <alignment horizontal="center"/>
    </xf>
    <xf numFmtId="166" fontId="2" fillId="12" borderId="7" xfId="6" applyNumberFormat="1" applyFont="1" applyFill="1" applyBorder="1"/>
    <xf numFmtId="166" fontId="2" fillId="12" borderId="7" xfId="6" applyNumberFormat="1" applyFont="1" applyFill="1" applyBorder="1" applyAlignment="1">
      <alignment horizontal="center"/>
    </xf>
    <xf numFmtId="167" fontId="2" fillId="12" borderId="7" xfId="6" applyNumberFormat="1" applyFont="1" applyFill="1" applyBorder="1"/>
    <xf numFmtId="2" fontId="2" fillId="12" borderId="7" xfId="6" applyNumberFormat="1" applyFont="1" applyFill="1" applyBorder="1"/>
    <xf numFmtId="2" fontId="2" fillId="12" borderId="7" xfId="6" applyNumberFormat="1" applyFont="1" applyFill="1" applyBorder="1" applyAlignment="1">
      <alignment horizontal="center"/>
    </xf>
    <xf numFmtId="2" fontId="2" fillId="12" borderId="7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0" fontId="2" fillId="13" borderId="5" xfId="6" applyFont="1" applyFill="1" applyBorder="1"/>
    <xf numFmtId="0" fontId="2" fillId="13" borderId="5" xfId="6" applyFont="1" applyFill="1" applyBorder="1" applyAlignment="1">
      <alignment horizontal="center"/>
    </xf>
    <xf numFmtId="166" fontId="2" fillId="13" borderId="5" xfId="6" applyNumberFormat="1" applyFont="1" applyFill="1" applyBorder="1"/>
    <xf numFmtId="166" fontId="2" fillId="13" borderId="5" xfId="6" applyNumberFormat="1" applyFont="1" applyFill="1" applyBorder="1" applyAlignment="1">
      <alignment horizontal="center"/>
    </xf>
    <xf numFmtId="167" fontId="2" fillId="13" borderId="5" xfId="6" applyNumberFormat="1" applyFont="1" applyFill="1" applyBorder="1"/>
    <xf numFmtId="2" fontId="2" fillId="13" borderId="5" xfId="6" applyNumberFormat="1" applyFont="1" applyFill="1" applyBorder="1"/>
    <xf numFmtId="2" fontId="2" fillId="13" borderId="5" xfId="6" applyNumberFormat="1" applyFont="1" applyFill="1" applyBorder="1" applyAlignment="1">
      <alignment horizontal="center"/>
    </xf>
    <xf numFmtId="2" fontId="2" fillId="13" borderId="5" xfId="6" applyNumberFormat="1" applyFont="1" applyFill="1" applyBorder="1" applyAlignment="1">
      <alignment horizontal="left" indent="3"/>
    </xf>
    <xf numFmtId="2" fontId="2" fillId="13" borderId="26" xfId="6" applyNumberFormat="1" applyFont="1" applyFill="1" applyBorder="1" applyAlignment="1">
      <alignment horizontal="left" indent="3"/>
    </xf>
    <xf numFmtId="0" fontId="2" fillId="13" borderId="3" xfId="6" applyFont="1" applyFill="1" applyBorder="1"/>
    <xf numFmtId="0" fontId="2" fillId="13" borderId="3" xfId="6" applyFont="1" applyFill="1" applyBorder="1" applyAlignment="1">
      <alignment horizontal="center"/>
    </xf>
    <xf numFmtId="166" fontId="2" fillId="13" borderId="3" xfId="6" applyNumberFormat="1" applyFont="1" applyFill="1" applyBorder="1"/>
    <xf numFmtId="166" fontId="2" fillId="13" borderId="3" xfId="6" applyNumberFormat="1" applyFont="1" applyFill="1" applyBorder="1" applyAlignment="1">
      <alignment horizontal="center"/>
    </xf>
    <xf numFmtId="167" fontId="2" fillId="13" borderId="3" xfId="6" applyNumberFormat="1" applyFont="1" applyFill="1" applyBorder="1"/>
    <xf numFmtId="2" fontId="2" fillId="13" borderId="3" xfId="6" applyNumberFormat="1" applyFont="1" applyFill="1" applyBorder="1"/>
    <xf numFmtId="2" fontId="2" fillId="13" borderId="3" xfId="6" applyNumberFormat="1" applyFont="1" applyFill="1" applyBorder="1" applyAlignment="1">
      <alignment horizontal="center"/>
    </xf>
    <xf numFmtId="2" fontId="2" fillId="13" borderId="3" xfId="6" applyNumberFormat="1" applyFont="1" applyFill="1" applyBorder="1" applyAlignment="1">
      <alignment horizontal="left" indent="3"/>
    </xf>
    <xf numFmtId="2" fontId="2" fillId="13" borderId="9" xfId="6" applyNumberFormat="1" applyFont="1" applyFill="1" applyBorder="1" applyAlignment="1">
      <alignment horizontal="left" indent="3"/>
    </xf>
    <xf numFmtId="0" fontId="2" fillId="13" borderId="7" xfId="6" applyFont="1" applyFill="1" applyBorder="1"/>
    <xf numFmtId="0" fontId="2" fillId="13" borderId="7" xfId="6" applyFont="1" applyFill="1" applyBorder="1" applyAlignment="1">
      <alignment horizontal="center"/>
    </xf>
    <xf numFmtId="166" fontId="2" fillId="13" borderId="7" xfId="6" applyNumberFormat="1" applyFont="1" applyFill="1" applyBorder="1"/>
    <xf numFmtId="166" fontId="2" fillId="13" borderId="7" xfId="6" applyNumberFormat="1" applyFont="1" applyFill="1" applyBorder="1" applyAlignment="1">
      <alignment horizontal="center"/>
    </xf>
    <xf numFmtId="167" fontId="2" fillId="13" borderId="7" xfId="6" applyNumberFormat="1" applyFont="1" applyFill="1" applyBorder="1"/>
    <xf numFmtId="2" fontId="2" fillId="13" borderId="7" xfId="6" applyNumberFormat="1" applyFont="1" applyFill="1" applyBorder="1"/>
    <xf numFmtId="2" fontId="2" fillId="13" borderId="7" xfId="6" applyNumberFormat="1" applyFont="1" applyFill="1" applyBorder="1" applyAlignment="1">
      <alignment horizontal="center"/>
    </xf>
    <xf numFmtId="2" fontId="2" fillId="13" borderId="7" xfId="6" applyNumberFormat="1" applyFont="1" applyFill="1" applyBorder="1" applyAlignment="1">
      <alignment horizontal="left" indent="3"/>
    </xf>
    <xf numFmtId="2" fontId="2" fillId="13" borderId="10" xfId="6" applyNumberFormat="1" applyFont="1" applyFill="1" applyBorder="1" applyAlignment="1">
      <alignment horizontal="left" indent="3"/>
    </xf>
    <xf numFmtId="0" fontId="2" fillId="4" borderId="5" xfId="6" applyFont="1" applyFill="1" applyBorder="1"/>
    <xf numFmtId="0" fontId="2" fillId="4" borderId="5" xfId="6" applyFont="1" applyFill="1" applyBorder="1" applyAlignment="1">
      <alignment horizontal="center"/>
    </xf>
    <xf numFmtId="166" fontId="2" fillId="4" borderId="5" xfId="6" applyNumberFormat="1" applyFont="1" applyFill="1" applyBorder="1"/>
    <xf numFmtId="166" fontId="2" fillId="4" borderId="5" xfId="6" applyNumberFormat="1" applyFont="1" applyFill="1" applyBorder="1" applyAlignment="1">
      <alignment horizontal="center"/>
    </xf>
    <xf numFmtId="167" fontId="2" fillId="4" borderId="5" xfId="6" applyNumberFormat="1" applyFont="1" applyFill="1" applyBorder="1"/>
    <xf numFmtId="2" fontId="2" fillId="4" borderId="5" xfId="6" applyNumberFormat="1" applyFont="1" applyFill="1" applyBorder="1"/>
    <xf numFmtId="2" fontId="2" fillId="4" borderId="5" xfId="6" applyNumberFormat="1" applyFont="1" applyFill="1" applyBorder="1" applyAlignment="1">
      <alignment horizontal="center"/>
    </xf>
    <xf numFmtId="2" fontId="2" fillId="4" borderId="5" xfId="6" applyNumberFormat="1" applyFont="1" applyFill="1" applyBorder="1" applyAlignment="1">
      <alignment horizontal="left" indent="3"/>
    </xf>
    <xf numFmtId="2" fontId="2" fillId="4" borderId="26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9" xfId="6" applyNumberFormat="1" applyFont="1" applyFill="1" applyBorder="1" applyAlignment="1">
      <alignment horizontal="left" indent="3"/>
    </xf>
    <xf numFmtId="0" fontId="2" fillId="4" borderId="7" xfId="6" applyFont="1" applyFill="1" applyBorder="1"/>
    <xf numFmtId="0" fontId="2" fillId="4" borderId="7" xfId="6" applyFont="1" applyFill="1" applyBorder="1" applyAlignment="1">
      <alignment horizontal="center"/>
    </xf>
    <xf numFmtId="166" fontId="2" fillId="4" borderId="7" xfId="6" applyNumberFormat="1" applyFont="1" applyFill="1" applyBorder="1"/>
    <xf numFmtId="166" fontId="2" fillId="4" borderId="7" xfId="6" applyNumberFormat="1" applyFont="1" applyFill="1" applyBorder="1" applyAlignment="1">
      <alignment horizontal="center"/>
    </xf>
    <xf numFmtId="167" fontId="2" fillId="4" borderId="7" xfId="6" applyNumberFormat="1" applyFont="1" applyFill="1" applyBorder="1"/>
    <xf numFmtId="2" fontId="2" fillId="4" borderId="7" xfId="6" applyNumberFormat="1" applyFont="1" applyFill="1" applyBorder="1"/>
    <xf numFmtId="2" fontId="2" fillId="4" borderId="7" xfId="6" applyNumberFormat="1" applyFont="1" applyFill="1" applyBorder="1" applyAlignment="1">
      <alignment horizontal="center"/>
    </xf>
    <xf numFmtId="2" fontId="2" fillId="4" borderId="7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6" xfId="7" applyNumberFormat="1" applyFont="1" applyFill="1" applyBorder="1" applyAlignment="1">
      <alignment horizontal="left" indent="3"/>
    </xf>
    <xf numFmtId="2" fontId="2" fillId="11" borderId="27" xfId="7" applyNumberFormat="1" applyFont="1" applyFill="1" applyBorder="1" applyAlignment="1">
      <alignment horizontal="left" indent="3"/>
    </xf>
    <xf numFmtId="0" fontId="2" fillId="6" borderId="5" xfId="7" applyFont="1" applyFill="1" applyBorder="1"/>
    <xf numFmtId="0" fontId="2" fillId="6" borderId="5" xfId="7" applyFont="1" applyFill="1" applyBorder="1" applyAlignment="1">
      <alignment horizontal="center"/>
    </xf>
    <xf numFmtId="166" fontId="2" fillId="6" borderId="5" xfId="7" applyNumberFormat="1" applyFont="1" applyFill="1" applyBorder="1"/>
    <xf numFmtId="166" fontId="2" fillId="6" borderId="5" xfId="7" applyNumberFormat="1" applyFont="1" applyFill="1" applyBorder="1" applyAlignment="1">
      <alignment horizontal="center"/>
    </xf>
    <xf numFmtId="167" fontId="2" fillId="6" borderId="5" xfId="7" applyNumberFormat="1" applyFont="1" applyFill="1" applyBorder="1"/>
    <xf numFmtId="2" fontId="2" fillId="6" borderId="5" xfId="7" applyNumberFormat="1" applyFont="1" applyFill="1" applyBorder="1"/>
    <xf numFmtId="2" fontId="2" fillId="6" borderId="5" xfId="7" applyNumberFormat="1" applyFont="1" applyFill="1" applyBorder="1" applyAlignment="1">
      <alignment horizontal="center"/>
    </xf>
    <xf numFmtId="2" fontId="2" fillId="6" borderId="5" xfId="7" applyNumberFormat="1" applyFont="1" applyFill="1" applyBorder="1" applyAlignment="1">
      <alignment horizontal="left" indent="3"/>
    </xf>
    <xf numFmtId="2" fontId="2" fillId="6" borderId="26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9" xfId="7" applyNumberFormat="1" applyFont="1" applyFill="1" applyBorder="1" applyAlignment="1">
      <alignment horizontal="left" indent="3"/>
    </xf>
    <xf numFmtId="0" fontId="2" fillId="12" borderId="5" xfId="7" applyFont="1" applyFill="1" applyBorder="1"/>
    <xf numFmtId="0" fontId="2" fillId="12" borderId="5" xfId="7" applyFont="1" applyFill="1" applyBorder="1" applyAlignment="1">
      <alignment horizontal="center"/>
    </xf>
    <xf numFmtId="166" fontId="2" fillId="12" borderId="5" xfId="7" applyNumberFormat="1" applyFont="1" applyFill="1" applyBorder="1"/>
    <xf numFmtId="166" fontId="2" fillId="12" borderId="5" xfId="7" applyNumberFormat="1" applyFont="1" applyFill="1" applyBorder="1" applyAlignment="1">
      <alignment horizontal="center"/>
    </xf>
    <xf numFmtId="167" fontId="2" fillId="12" borderId="5" xfId="7" applyNumberFormat="1" applyFont="1" applyFill="1" applyBorder="1"/>
    <xf numFmtId="2" fontId="2" fillId="12" borderId="5" xfId="7" applyNumberFormat="1" applyFont="1" applyFill="1" applyBorder="1"/>
    <xf numFmtId="2" fontId="2" fillId="12" borderId="5" xfId="7" applyNumberFormat="1" applyFont="1" applyFill="1" applyBorder="1" applyAlignment="1">
      <alignment horizontal="center"/>
    </xf>
    <xf numFmtId="2" fontId="2" fillId="12" borderId="5" xfId="7" applyNumberFormat="1" applyFont="1" applyFill="1" applyBorder="1" applyAlignment="1">
      <alignment horizontal="left" indent="3"/>
    </xf>
    <xf numFmtId="2" fontId="2" fillId="12" borderId="26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9" xfId="7" applyNumberFormat="1" applyFont="1" applyFill="1" applyBorder="1" applyAlignment="1">
      <alignment horizontal="left" indent="3"/>
    </xf>
    <xf numFmtId="0" fontId="2" fillId="12" borderId="7" xfId="7" applyFont="1" applyFill="1" applyBorder="1"/>
    <xf numFmtId="0" fontId="2" fillId="12" borderId="7" xfId="7" applyFont="1" applyFill="1" applyBorder="1" applyAlignment="1">
      <alignment horizontal="center"/>
    </xf>
    <xf numFmtId="166" fontId="2" fillId="12" borderId="7" xfId="7" applyNumberFormat="1" applyFont="1" applyFill="1" applyBorder="1"/>
    <xf numFmtId="166" fontId="2" fillId="12" borderId="7" xfId="7" applyNumberFormat="1" applyFont="1" applyFill="1" applyBorder="1" applyAlignment="1">
      <alignment horizontal="center"/>
    </xf>
    <xf numFmtId="167" fontId="2" fillId="12" borderId="7" xfId="7" applyNumberFormat="1" applyFont="1" applyFill="1" applyBorder="1"/>
    <xf numFmtId="2" fontId="2" fillId="12" borderId="7" xfId="7" applyNumberFormat="1" applyFont="1" applyFill="1" applyBorder="1"/>
    <xf numFmtId="2" fontId="2" fillId="12" borderId="7" xfId="7" applyNumberFormat="1" applyFont="1" applyFill="1" applyBorder="1" applyAlignment="1">
      <alignment horizontal="center"/>
    </xf>
    <xf numFmtId="2" fontId="2" fillId="12" borderId="7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2" fontId="2" fillId="11" borderId="18" xfId="6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left"/>
    </xf>
    <xf numFmtId="0" fontId="2" fillId="11" borderId="7" xfId="0" applyFont="1" applyFill="1" applyBorder="1" applyAlignment="1">
      <alignment horizontal="center"/>
    </xf>
    <xf numFmtId="166" fontId="2" fillId="11" borderId="7" xfId="0" applyNumberFormat="1" applyFont="1" applyFill="1" applyBorder="1" applyAlignment="1">
      <alignment horizontal="right"/>
    </xf>
    <xf numFmtId="166" fontId="2" fillId="11" borderId="7" xfId="0" applyNumberFormat="1" applyFont="1" applyFill="1" applyBorder="1"/>
    <xf numFmtId="166" fontId="2" fillId="11" borderId="7" xfId="0" applyNumberFormat="1" applyFont="1" applyFill="1" applyBorder="1" applyAlignment="1">
      <alignment horizontal="center"/>
    </xf>
    <xf numFmtId="167" fontId="2" fillId="11" borderId="7" xfId="0" applyNumberFormat="1" applyFont="1" applyFill="1" applyBorder="1"/>
    <xf numFmtId="2" fontId="2" fillId="11" borderId="7" xfId="0" applyNumberFormat="1" applyFont="1" applyFill="1" applyBorder="1"/>
    <xf numFmtId="2" fontId="2" fillId="11" borderId="7" xfId="0" applyNumberFormat="1" applyFont="1" applyFill="1" applyBorder="1" applyAlignment="1">
      <alignment horizontal="center"/>
    </xf>
    <xf numFmtId="2" fontId="2" fillId="11" borderId="7" xfId="0" applyNumberFormat="1" applyFont="1" applyFill="1" applyBorder="1" applyAlignment="1">
      <alignment horizontal="left" indent="3"/>
    </xf>
    <xf numFmtId="0" fontId="2" fillId="11" borderId="12" xfId="0" applyFont="1" applyFill="1" applyBorder="1" applyAlignment="1">
      <alignment horizontal="left"/>
    </xf>
    <xf numFmtId="166" fontId="2" fillId="11" borderId="12" xfId="0" applyNumberFormat="1" applyFont="1" applyFill="1" applyBorder="1" applyAlignment="1">
      <alignment horizontal="right"/>
    </xf>
    <xf numFmtId="166" fontId="2" fillId="11" borderId="12" xfId="0" applyNumberFormat="1" applyFont="1" applyFill="1" applyBorder="1"/>
    <xf numFmtId="16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/>
    <xf numFmtId="2" fontId="2" fillId="11" borderId="12" xfId="0" applyNumberFormat="1" applyFont="1" applyFill="1" applyBorder="1" applyAlignment="1">
      <alignment horizontal="center"/>
    </xf>
    <xf numFmtId="166" fontId="2" fillId="11" borderId="4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27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left" vertical="center"/>
    </xf>
    <xf numFmtId="2" fontId="2" fillId="11" borderId="7" xfId="0" applyNumberFormat="1" applyFont="1" applyFill="1" applyBorder="1" applyAlignment="1">
      <alignment horizontal="center" vertical="center"/>
    </xf>
    <xf numFmtId="2" fontId="2" fillId="11" borderId="18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left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26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9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left" vertical="center"/>
    </xf>
    <xf numFmtId="2" fontId="2" fillId="13" borderId="7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166" fontId="2" fillId="6" borderId="5" xfId="0" applyNumberFormat="1" applyFont="1" applyFill="1" applyBorder="1" applyAlignment="1">
      <alignment horizontal="center" vertical="center"/>
    </xf>
    <xf numFmtId="167" fontId="2" fillId="6" borderId="5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67" fontId="2" fillId="12" borderId="5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vertical="center"/>
    </xf>
    <xf numFmtId="0" fontId="2" fillId="12" borderId="7" xfId="0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7" fontId="2" fillId="12" borderId="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left" indent="4"/>
    </xf>
    <xf numFmtId="2" fontId="2" fillId="2" borderId="26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9" xfId="0" applyNumberFormat="1" applyFont="1" applyFill="1" applyBorder="1" applyAlignment="1" applyProtection="1">
      <alignment horizontal="left" indent="3"/>
    </xf>
    <xf numFmtId="167" fontId="2" fillId="3" borderId="5" xfId="0" applyNumberFormat="1" applyFont="1" applyFill="1" applyBorder="1" applyProtection="1"/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left" indent="3"/>
    </xf>
    <xf numFmtId="2" fontId="2" fillId="3" borderId="26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9" xfId="0" applyNumberFormat="1" applyFont="1" applyFill="1" applyBorder="1" applyAlignment="1" applyProtection="1">
      <alignment horizontal="left" indent="3"/>
    </xf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9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4"/>
    </xf>
    <xf numFmtId="169" fontId="2" fillId="6" borderId="3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0" fontId="2" fillId="8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5" fillId="0" borderId="0" xfId="0" applyNumberFormat="1" applyFont="1"/>
    <xf numFmtId="165" fontId="2" fillId="8" borderId="5" xfId="0" applyNumberFormat="1" applyFont="1" applyFill="1" applyBorder="1"/>
    <xf numFmtId="2" fontId="2" fillId="8" borderId="5" xfId="0" applyNumberFormat="1" applyFont="1" applyFill="1" applyBorder="1"/>
    <xf numFmtId="165" fontId="2" fillId="8" borderId="7" xfId="0" applyNumberFormat="1" applyFont="1" applyFill="1" applyBorder="1" applyAlignment="1">
      <alignment horizontal="left" indent="4"/>
    </xf>
    <xf numFmtId="0" fontId="9" fillId="16" borderId="1" xfId="0" applyFont="1" applyFill="1" applyBorder="1"/>
    <xf numFmtId="0" fontId="9" fillId="16" borderId="3" xfId="0" applyFont="1" applyFill="1" applyBorder="1"/>
    <xf numFmtId="2" fontId="2" fillId="16" borderId="12" xfId="0" applyNumberFormat="1" applyFont="1" applyFill="1" applyBorder="1" applyAlignment="1">
      <alignment horizontal="left" indent="3"/>
    </xf>
    <xf numFmtId="2" fontId="2" fillId="16" borderId="27" xfId="0" applyNumberFormat="1" applyFont="1" applyFill="1" applyBorder="1" applyAlignment="1">
      <alignment horizontal="left" indent="3"/>
    </xf>
    <xf numFmtId="167" fontId="2" fillId="16" borderId="12" xfId="0" applyNumberFormat="1" applyFont="1" applyFill="1" applyBorder="1"/>
    <xf numFmtId="2" fontId="2" fillId="16" borderId="12" xfId="0" applyNumberFormat="1" applyFont="1" applyFill="1" applyBorder="1"/>
    <xf numFmtId="2" fontId="2" fillId="6" borderId="7" xfId="0" applyNumberFormat="1" applyFont="1" applyFill="1" applyBorder="1"/>
    <xf numFmtId="0" fontId="4" fillId="8" borderId="7" xfId="0" applyFont="1" applyFill="1" applyBorder="1"/>
    <xf numFmtId="0" fontId="2" fillId="11" borderId="5" xfId="6" applyFont="1" applyFill="1" applyBorder="1" applyAlignment="1">
      <alignment horizontal="left"/>
    </xf>
    <xf numFmtId="0" fontId="2" fillId="11" borderId="5" xfId="6" applyFont="1" applyFill="1" applyBorder="1" applyAlignment="1">
      <alignment horizontal="center"/>
    </xf>
    <xf numFmtId="166" fontId="2" fillId="11" borderId="5" xfId="6" applyNumberFormat="1" applyFont="1" applyFill="1" applyBorder="1" applyAlignment="1">
      <alignment horizontal="right"/>
    </xf>
    <xf numFmtId="166" fontId="2" fillId="11" borderId="5" xfId="6" applyNumberFormat="1" applyFont="1" applyFill="1" applyBorder="1"/>
    <xf numFmtId="166" fontId="2" fillId="11" borderId="5" xfId="6" applyNumberFormat="1" applyFont="1" applyFill="1" applyBorder="1" applyAlignment="1">
      <alignment horizontal="center"/>
    </xf>
    <xf numFmtId="167" fontId="2" fillId="11" borderId="5" xfId="6" applyNumberFormat="1" applyFont="1" applyFill="1" applyBorder="1"/>
    <xf numFmtId="2" fontId="2" fillId="11" borderId="5" xfId="6" applyNumberFormat="1" applyFont="1" applyFill="1" applyBorder="1"/>
    <xf numFmtId="2" fontId="2" fillId="11" borderId="5" xfId="6" applyNumberFormat="1" applyFont="1" applyFill="1" applyBorder="1" applyAlignment="1">
      <alignment horizontal="center"/>
    </xf>
    <xf numFmtId="2" fontId="2" fillId="11" borderId="5" xfId="6" applyNumberFormat="1" applyFont="1" applyFill="1" applyBorder="1" applyAlignment="1">
      <alignment horizontal="left" indent="3"/>
    </xf>
    <xf numFmtId="0" fontId="9" fillId="10" borderId="12" xfId="4" applyFont="1" applyFill="1" applyBorder="1"/>
    <xf numFmtId="0" fontId="9" fillId="10" borderId="12" xfId="4" applyFont="1" applyFill="1" applyBorder="1" applyAlignment="1">
      <alignment horizontal="center"/>
    </xf>
    <xf numFmtId="166" fontId="2" fillId="10" borderId="12" xfId="4" applyNumberFormat="1" applyFont="1" applyFill="1" applyBorder="1"/>
    <xf numFmtId="166" fontId="2" fillId="10" borderId="12" xfId="4" applyNumberFormat="1" applyFont="1" applyFill="1" applyBorder="1" applyAlignment="1">
      <alignment horizontal="center"/>
    </xf>
    <xf numFmtId="167" fontId="2" fillId="10" borderId="12" xfId="4" applyNumberFormat="1" applyFont="1" applyFill="1" applyBorder="1"/>
    <xf numFmtId="2" fontId="2" fillId="10" borderId="12" xfId="4" applyNumberFormat="1" applyFont="1" applyFill="1" applyBorder="1"/>
    <xf numFmtId="2" fontId="2" fillId="10" borderId="12" xfId="4" applyNumberFormat="1" applyFont="1" applyFill="1" applyBorder="1" applyAlignment="1">
      <alignment horizontal="center"/>
    </xf>
    <xf numFmtId="2" fontId="2" fillId="10" borderId="12" xfId="4" applyNumberFormat="1" applyFont="1" applyFill="1" applyBorder="1" applyAlignment="1">
      <alignment horizontal="left" indent="3"/>
    </xf>
    <xf numFmtId="2" fontId="2" fillId="10" borderId="27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9" xfId="4" applyNumberFormat="1" applyFont="1" applyFill="1" applyBorder="1" applyAlignment="1">
      <alignment horizontal="left" indent="3"/>
    </xf>
    <xf numFmtId="0" fontId="2" fillId="13" borderId="7" xfId="4" applyFont="1" applyFill="1" applyBorder="1"/>
    <xf numFmtId="0" fontId="2" fillId="13" borderId="7" xfId="4" applyFont="1" applyFill="1" applyBorder="1" applyAlignment="1">
      <alignment horizontal="center"/>
    </xf>
    <xf numFmtId="166" fontId="2" fillId="13" borderId="7" xfId="4" applyNumberFormat="1" applyFont="1" applyFill="1" applyBorder="1"/>
    <xf numFmtId="166" fontId="2" fillId="13" borderId="7" xfId="4" applyNumberFormat="1" applyFont="1" applyFill="1" applyBorder="1" applyAlignment="1">
      <alignment horizontal="center"/>
    </xf>
    <xf numFmtId="167" fontId="2" fillId="13" borderId="7" xfId="4" applyNumberFormat="1" applyFont="1" applyFill="1" applyBorder="1"/>
    <xf numFmtId="2" fontId="2" fillId="13" borderId="7" xfId="4" applyNumberFormat="1" applyFont="1" applyFill="1" applyBorder="1"/>
    <xf numFmtId="2" fontId="2" fillId="13" borderId="7" xfId="4" applyNumberFormat="1" applyFont="1" applyFill="1" applyBorder="1" applyAlignment="1">
      <alignment horizontal="center"/>
    </xf>
    <xf numFmtId="2" fontId="2" fillId="13" borderId="7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4" borderId="5" xfId="4" applyFont="1" applyFill="1" applyBorder="1"/>
    <xf numFmtId="0" fontId="2" fillId="4" borderId="5" xfId="4" applyFont="1" applyFill="1" applyBorder="1" applyAlignment="1">
      <alignment horizontal="center"/>
    </xf>
    <xf numFmtId="166" fontId="2" fillId="4" borderId="5" xfId="4" applyNumberFormat="1" applyFont="1" applyFill="1" applyBorder="1"/>
    <xf numFmtId="166" fontId="2" fillId="4" borderId="5" xfId="4" applyNumberFormat="1" applyFont="1" applyFill="1" applyBorder="1" applyAlignment="1">
      <alignment horizontal="center"/>
    </xf>
    <xf numFmtId="167" fontId="2" fillId="4" borderId="5" xfId="4" applyNumberFormat="1" applyFont="1" applyFill="1" applyBorder="1"/>
    <xf numFmtId="2" fontId="2" fillId="4" borderId="5" xfId="4" applyNumberFormat="1" applyFont="1" applyFill="1" applyBorder="1"/>
    <xf numFmtId="2" fontId="2" fillId="4" borderId="5" xfId="4" applyNumberFormat="1" applyFont="1" applyFill="1" applyBorder="1" applyAlignment="1">
      <alignment horizontal="center"/>
    </xf>
    <xf numFmtId="2" fontId="2" fillId="4" borderId="5" xfId="4" applyNumberFormat="1" applyFont="1" applyFill="1" applyBorder="1" applyAlignment="1">
      <alignment horizontal="left" indent="3"/>
    </xf>
    <xf numFmtId="2" fontId="2" fillId="4" borderId="26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9" xfId="4" applyNumberFormat="1" applyFont="1" applyFill="1" applyBorder="1" applyAlignment="1">
      <alignment horizontal="left" indent="3"/>
    </xf>
    <xf numFmtId="0" fontId="9" fillId="10" borderId="21" xfId="4" applyFont="1" applyFill="1" applyBorder="1"/>
    <xf numFmtId="0" fontId="9" fillId="10" borderId="21" xfId="4" applyFont="1" applyFill="1" applyBorder="1" applyAlignment="1">
      <alignment horizontal="center"/>
    </xf>
    <xf numFmtId="166" fontId="2" fillId="10" borderId="21" xfId="4" applyNumberFormat="1" applyFont="1" applyFill="1" applyBorder="1"/>
    <xf numFmtId="166" fontId="2" fillId="10" borderId="21" xfId="4" applyNumberFormat="1" applyFont="1" applyFill="1" applyBorder="1" applyAlignment="1">
      <alignment horizontal="center"/>
    </xf>
    <xf numFmtId="167" fontId="2" fillId="10" borderId="21" xfId="4" applyNumberFormat="1" applyFont="1" applyFill="1" applyBorder="1"/>
    <xf numFmtId="2" fontId="2" fillId="10" borderId="21" xfId="4" applyNumberFormat="1" applyFont="1" applyFill="1" applyBorder="1"/>
    <xf numFmtId="2" fontId="2" fillId="10" borderId="21" xfId="4" applyNumberFormat="1" applyFont="1" applyFill="1" applyBorder="1" applyAlignment="1">
      <alignment horizontal="center"/>
    </xf>
    <xf numFmtId="2" fontId="2" fillId="10" borderId="21" xfId="4" applyNumberFormat="1" applyFont="1" applyFill="1" applyBorder="1" applyAlignment="1">
      <alignment horizontal="left" indent="3"/>
    </xf>
    <xf numFmtId="2" fontId="2" fillId="10" borderId="28" xfId="4" applyNumberFormat="1" applyFont="1" applyFill="1" applyBorder="1" applyAlignment="1">
      <alignment horizontal="left" indent="3"/>
    </xf>
    <xf numFmtId="0" fontId="2" fillId="15" borderId="12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66" fontId="2" fillId="2" borderId="12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>
      <alignment horizontal="left" indent="3"/>
    </xf>
    <xf numFmtId="2" fontId="2" fillId="8" borderId="26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7" xfId="0" applyNumberFormat="1" applyFont="1" applyFill="1" applyBorder="1"/>
    <xf numFmtId="0" fontId="2" fillId="18" borderId="3" xfId="0" applyFont="1" applyFill="1" applyBorder="1" applyAlignment="1">
      <alignment horizontal="center"/>
    </xf>
    <xf numFmtId="0" fontId="2" fillId="18" borderId="3" xfId="0" applyFont="1" applyFill="1" applyBorder="1"/>
    <xf numFmtId="2" fontId="2" fillId="18" borderId="3" xfId="0" applyNumberFormat="1" applyFont="1" applyFill="1" applyBorder="1"/>
    <xf numFmtId="164" fontId="2" fillId="18" borderId="3" xfId="0" applyNumberFormat="1" applyFont="1" applyFill="1" applyBorder="1"/>
    <xf numFmtId="166" fontId="2" fillId="18" borderId="3" xfId="0" applyNumberFormat="1" applyFont="1" applyFill="1" applyBorder="1" applyAlignment="1">
      <alignment horizontal="left" indent="4"/>
    </xf>
    <xf numFmtId="169" fontId="2" fillId="18" borderId="3" xfId="0" applyNumberFormat="1" applyFont="1" applyFill="1" applyBorder="1"/>
    <xf numFmtId="165" fontId="2" fillId="18" borderId="3" xfId="0" applyNumberFormat="1" applyFont="1" applyFill="1" applyBorder="1"/>
    <xf numFmtId="2" fontId="2" fillId="18" borderId="3" xfId="0" applyNumberFormat="1" applyFont="1" applyFill="1" applyBorder="1" applyAlignment="1">
      <alignment horizontal="left" indent="3"/>
    </xf>
    <xf numFmtId="2" fontId="2" fillId="18" borderId="9" xfId="0" applyNumberFormat="1" applyFont="1" applyFill="1" applyBorder="1" applyAlignment="1">
      <alignment horizontal="left" indent="3"/>
    </xf>
    <xf numFmtId="166" fontId="2" fillId="18" borderId="3" xfId="0" applyNumberFormat="1" applyFont="1" applyFill="1" applyBorder="1"/>
    <xf numFmtId="0" fontId="3" fillId="0" borderId="52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Protection="1">
      <protection locked="0"/>
    </xf>
    <xf numFmtId="167" fontId="2" fillId="2" borderId="1" xfId="0" applyNumberFormat="1" applyFont="1" applyFill="1" applyBorder="1" applyProtection="1"/>
    <xf numFmtId="2" fontId="2" fillId="2" borderId="1" xfId="0" applyNumberFormat="1" applyFont="1" applyFill="1" applyBorder="1" applyAlignment="1" applyProtection="1">
      <alignment horizontal="left" indent="3"/>
    </xf>
    <xf numFmtId="2" fontId="2" fillId="2" borderId="2" xfId="0" applyNumberFormat="1" applyFont="1" applyFill="1" applyBorder="1" applyAlignment="1" applyProtection="1">
      <alignment horizontal="left" indent="3"/>
    </xf>
    <xf numFmtId="167" fontId="2" fillId="4" borderId="5" xfId="0" applyNumberFormat="1" applyFont="1" applyFill="1" applyBorder="1" applyProtection="1"/>
    <xf numFmtId="166" fontId="2" fillId="4" borderId="5" xfId="0" applyNumberFormat="1" applyFont="1" applyFill="1" applyBorder="1" applyProtection="1">
      <protection locked="0"/>
    </xf>
    <xf numFmtId="2" fontId="2" fillId="4" borderId="5" xfId="0" applyNumberFormat="1" applyFont="1" applyFill="1" applyBorder="1" applyAlignment="1" applyProtection="1">
      <alignment horizontal="left" indent="3"/>
    </xf>
    <xf numFmtId="2" fontId="2" fillId="4" borderId="26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6" fontId="2" fillId="8" borderId="9" xfId="0" applyNumberFormat="1" applyFont="1" applyFill="1" applyBorder="1" applyAlignment="1"/>
    <xf numFmtId="164" fontId="2" fillId="2" borderId="3" xfId="0" applyNumberFormat="1" applyFont="1" applyFill="1" applyBorder="1"/>
    <xf numFmtId="0" fontId="2" fillId="19" borderId="3" xfId="0" applyFont="1" applyFill="1" applyBorder="1"/>
    <xf numFmtId="0" fontId="2" fillId="19" borderId="3" xfId="0" applyFont="1" applyFill="1" applyBorder="1" applyAlignment="1">
      <alignment horizontal="center"/>
    </xf>
    <xf numFmtId="166" fontId="2" fillId="19" borderId="3" xfId="0" applyNumberFormat="1" applyFont="1" applyFill="1" applyBorder="1"/>
    <xf numFmtId="2" fontId="2" fillId="19" borderId="3" xfId="0" applyNumberFormat="1" applyFont="1" applyFill="1" applyBorder="1"/>
    <xf numFmtId="2" fontId="2" fillId="19" borderId="3" xfId="0" applyNumberFormat="1" applyFont="1" applyFill="1" applyBorder="1" applyAlignment="1">
      <alignment horizontal="left" indent="3"/>
    </xf>
    <xf numFmtId="168" fontId="2" fillId="2" borderId="5" xfId="1" applyNumberFormat="1" applyFont="1" applyFill="1" applyBorder="1" applyAlignment="1">
      <alignment horizontal="right" vertical="distributed"/>
    </xf>
    <xf numFmtId="2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9" fontId="2" fillId="2" borderId="5" xfId="0" applyNumberFormat="1" applyFont="1" applyFill="1" applyBorder="1"/>
    <xf numFmtId="164" fontId="2" fillId="19" borderId="3" xfId="0" applyNumberFormat="1" applyFont="1" applyFill="1" applyBorder="1"/>
    <xf numFmtId="169" fontId="2" fillId="19" borderId="3" xfId="0" applyNumberFormat="1" applyFont="1" applyFill="1" applyBorder="1"/>
    <xf numFmtId="165" fontId="2" fillId="19" borderId="3" xfId="0" applyNumberFormat="1" applyFont="1" applyFill="1" applyBorder="1"/>
    <xf numFmtId="169" fontId="2" fillId="2" borderId="3" xfId="0" applyNumberFormat="1" applyFont="1" applyFill="1" applyBorder="1"/>
    <xf numFmtId="2" fontId="2" fillId="8" borderId="23" xfId="0" applyNumberFormat="1" applyFont="1" applyFill="1" applyBorder="1" applyAlignment="1">
      <alignment horizontal="left" indent="3"/>
    </xf>
    <xf numFmtId="0" fontId="2" fillId="4" borderId="7" xfId="4" applyFont="1" applyFill="1" applyBorder="1"/>
    <xf numFmtId="0" fontId="2" fillId="4" borderId="7" xfId="4" applyFont="1" applyFill="1" applyBorder="1" applyAlignment="1">
      <alignment horizontal="center"/>
    </xf>
    <xf numFmtId="166" fontId="2" fillId="4" borderId="7" xfId="4" applyNumberFormat="1" applyFont="1" applyFill="1" applyBorder="1"/>
    <xf numFmtId="166" fontId="2" fillId="4" borderId="7" xfId="4" applyNumberFormat="1" applyFont="1" applyFill="1" applyBorder="1" applyAlignment="1">
      <alignment horizontal="center"/>
    </xf>
    <xf numFmtId="167" fontId="2" fillId="4" borderId="7" xfId="4" applyNumberFormat="1" applyFont="1" applyFill="1" applyBorder="1"/>
    <xf numFmtId="2" fontId="2" fillId="4" borderId="7" xfId="4" applyNumberFormat="1" applyFont="1" applyFill="1" applyBorder="1"/>
    <xf numFmtId="2" fontId="2" fillId="4" borderId="7" xfId="4" applyNumberFormat="1" applyFont="1" applyFill="1" applyBorder="1" applyAlignment="1">
      <alignment horizontal="center"/>
    </xf>
    <xf numFmtId="2" fontId="2" fillId="4" borderId="7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167" fontId="2" fillId="4" borderId="11" xfId="0" applyNumberFormat="1" applyFont="1" applyFill="1" applyBorder="1"/>
    <xf numFmtId="2" fontId="2" fillId="12" borderId="7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vertical="center"/>
    </xf>
    <xf numFmtId="2" fontId="2" fillId="6" borderId="7" xfId="0" applyNumberFormat="1" applyFont="1" applyFill="1" applyBorder="1" applyAlignment="1">
      <alignment vertical="center"/>
    </xf>
    <xf numFmtId="2" fontId="2" fillId="8" borderId="5" xfId="0" applyNumberFormat="1" applyFont="1" applyFill="1" applyBorder="1" applyAlignment="1">
      <alignment horizontal="left" indent="4"/>
    </xf>
    <xf numFmtId="167" fontId="2" fillId="8" borderId="5" xfId="0" applyNumberFormat="1" applyFont="1" applyFill="1" applyBorder="1"/>
    <xf numFmtId="166" fontId="2" fillId="8" borderId="27" xfId="0" applyNumberFormat="1" applyFont="1" applyFill="1" applyBorder="1" applyAlignment="1"/>
    <xf numFmtId="166" fontId="2" fillId="8" borderId="7" xfId="0" applyNumberFormat="1" applyFont="1" applyFill="1" applyBorder="1" applyAlignment="1">
      <alignment horizontal="left" indent="4"/>
    </xf>
    <xf numFmtId="2" fontId="2" fillId="8" borderId="4" xfId="0" applyNumberFormat="1" applyFont="1" applyFill="1" applyBorder="1" applyAlignment="1">
      <alignment horizontal="left" indent="3"/>
    </xf>
    <xf numFmtId="166" fontId="2" fillId="8" borderId="10" xfId="0" applyNumberFormat="1" applyFont="1" applyFill="1" applyBorder="1" applyAlignment="1"/>
    <xf numFmtId="0" fontId="2" fillId="12" borderId="5" xfId="9" applyFont="1" applyFill="1" applyBorder="1"/>
    <xf numFmtId="0" fontId="2" fillId="12" borderId="5" xfId="9" applyFont="1" applyFill="1" applyBorder="1" applyAlignment="1">
      <alignment horizontal="center"/>
    </xf>
    <xf numFmtId="166" fontId="2" fillId="12" borderId="5" xfId="9" applyNumberFormat="1" applyFont="1" applyFill="1" applyBorder="1"/>
    <xf numFmtId="166" fontId="2" fillId="12" borderId="5" xfId="9" applyNumberFormat="1" applyFont="1" applyFill="1" applyBorder="1" applyAlignment="1">
      <alignment horizontal="center"/>
    </xf>
    <xf numFmtId="167" fontId="2" fillId="12" borderId="5" xfId="9" applyNumberFormat="1" applyFont="1" applyFill="1" applyBorder="1"/>
    <xf numFmtId="2" fontId="2" fillId="12" borderId="5" xfId="9" applyNumberFormat="1" applyFont="1" applyFill="1" applyBorder="1"/>
    <xf numFmtId="2" fontId="2" fillId="12" borderId="5" xfId="9" applyNumberFormat="1" applyFont="1" applyFill="1" applyBorder="1" applyAlignment="1">
      <alignment horizontal="center"/>
    </xf>
    <xf numFmtId="2" fontId="2" fillId="12" borderId="5" xfId="9" applyNumberFormat="1" applyFont="1" applyFill="1" applyBorder="1" applyAlignment="1">
      <alignment horizontal="left" indent="3"/>
    </xf>
    <xf numFmtId="2" fontId="2" fillId="12" borderId="26" xfId="9" applyNumberFormat="1" applyFont="1" applyFill="1" applyBorder="1" applyAlignment="1">
      <alignment horizontal="left" indent="3"/>
    </xf>
    <xf numFmtId="0" fontId="2" fillId="12" borderId="3" xfId="9" applyFont="1" applyFill="1" applyBorder="1"/>
    <xf numFmtId="0" fontId="2" fillId="12" borderId="3" xfId="9" applyFont="1" applyFill="1" applyBorder="1" applyAlignment="1">
      <alignment horizontal="center"/>
    </xf>
    <xf numFmtId="166" fontId="2" fillId="12" borderId="3" xfId="9" applyNumberFormat="1" applyFont="1" applyFill="1" applyBorder="1"/>
    <xf numFmtId="166" fontId="2" fillId="12" borderId="3" xfId="9" applyNumberFormat="1" applyFont="1" applyFill="1" applyBorder="1" applyAlignment="1">
      <alignment horizontal="center"/>
    </xf>
    <xf numFmtId="167" fontId="2" fillId="12" borderId="3" xfId="9" applyNumberFormat="1" applyFont="1" applyFill="1" applyBorder="1"/>
    <xf numFmtId="2" fontId="2" fillId="12" borderId="3" xfId="9" applyNumberFormat="1" applyFont="1" applyFill="1" applyBorder="1"/>
    <xf numFmtId="2" fontId="2" fillId="12" borderId="3" xfId="9" applyNumberFormat="1" applyFont="1" applyFill="1" applyBorder="1" applyAlignment="1">
      <alignment horizontal="center"/>
    </xf>
    <xf numFmtId="2" fontId="2" fillId="12" borderId="3" xfId="9" applyNumberFormat="1" applyFont="1" applyFill="1" applyBorder="1" applyAlignment="1">
      <alignment horizontal="left" indent="3"/>
    </xf>
    <xf numFmtId="2" fontId="2" fillId="12" borderId="9" xfId="9" applyNumberFormat="1" applyFont="1" applyFill="1" applyBorder="1" applyAlignment="1">
      <alignment horizontal="left" indent="3"/>
    </xf>
    <xf numFmtId="0" fontId="2" fillId="12" borderId="7" xfId="9" applyFont="1" applyFill="1" applyBorder="1"/>
    <xf numFmtId="0" fontId="2" fillId="12" borderId="7" xfId="9" applyFont="1" applyFill="1" applyBorder="1" applyAlignment="1">
      <alignment horizontal="center"/>
    </xf>
    <xf numFmtId="166" fontId="2" fillId="12" borderId="7" xfId="9" applyNumberFormat="1" applyFont="1" applyFill="1" applyBorder="1"/>
    <xf numFmtId="166" fontId="2" fillId="12" borderId="7" xfId="9" applyNumberFormat="1" applyFont="1" applyFill="1" applyBorder="1" applyAlignment="1">
      <alignment horizontal="center"/>
    </xf>
    <xf numFmtId="167" fontId="2" fillId="12" borderId="7" xfId="9" applyNumberFormat="1" applyFont="1" applyFill="1" applyBorder="1"/>
    <xf numFmtId="2" fontId="2" fillId="12" borderId="7" xfId="9" applyNumberFormat="1" applyFont="1" applyFill="1" applyBorder="1"/>
    <xf numFmtId="2" fontId="2" fillId="12" borderId="7" xfId="9" applyNumberFormat="1" applyFont="1" applyFill="1" applyBorder="1" applyAlignment="1">
      <alignment horizontal="center"/>
    </xf>
    <xf numFmtId="2" fontId="2" fillId="12" borderId="7" xfId="9" applyNumberFormat="1" applyFont="1" applyFill="1" applyBorder="1" applyAlignment="1">
      <alignment horizontal="left" indent="3"/>
    </xf>
    <xf numFmtId="2" fontId="2" fillId="12" borderId="10" xfId="9" applyNumberFormat="1" applyFont="1" applyFill="1" applyBorder="1" applyAlignment="1">
      <alignment horizontal="left" indent="3"/>
    </xf>
    <xf numFmtId="0" fontId="2" fillId="10" borderId="12" xfId="10" applyFont="1" applyFill="1" applyBorder="1"/>
    <xf numFmtId="0" fontId="2" fillId="10" borderId="12" xfId="10" applyFont="1" applyFill="1" applyBorder="1" applyAlignment="1">
      <alignment horizontal="center"/>
    </xf>
    <xf numFmtId="166" fontId="2" fillId="10" borderId="12" xfId="10" applyNumberFormat="1" applyFont="1" applyFill="1" applyBorder="1"/>
    <xf numFmtId="166" fontId="2" fillId="10" borderId="12" xfId="10" applyNumberFormat="1" applyFont="1" applyFill="1" applyBorder="1" applyAlignment="1">
      <alignment horizontal="center"/>
    </xf>
    <xf numFmtId="167" fontId="2" fillId="10" borderId="12" xfId="10" applyNumberFormat="1" applyFont="1" applyFill="1" applyBorder="1"/>
    <xf numFmtId="2" fontId="2" fillId="10" borderId="12" xfId="10" applyNumberFormat="1" applyFont="1" applyFill="1" applyBorder="1"/>
    <xf numFmtId="2" fontId="2" fillId="10" borderId="12" xfId="10" applyNumberFormat="1" applyFont="1" applyFill="1" applyBorder="1" applyAlignment="1">
      <alignment horizontal="center"/>
    </xf>
    <xf numFmtId="2" fontId="2" fillId="10" borderId="12" xfId="10" applyNumberFormat="1" applyFont="1" applyFill="1" applyBorder="1" applyAlignment="1">
      <alignment horizontal="left" indent="3"/>
    </xf>
    <xf numFmtId="2" fontId="2" fillId="10" borderId="27" xfId="10" applyNumberFormat="1" applyFont="1" applyFill="1" applyBorder="1" applyAlignment="1">
      <alignment horizontal="left" indent="3"/>
    </xf>
    <xf numFmtId="0" fontId="2" fillId="10" borderId="21" xfId="10" applyFont="1" applyFill="1" applyBorder="1"/>
    <xf numFmtId="0" fontId="2" fillId="10" borderId="21" xfId="10" applyFont="1" applyFill="1" applyBorder="1" applyAlignment="1">
      <alignment horizontal="center"/>
    </xf>
    <xf numFmtId="166" fontId="2" fillId="10" borderId="21" xfId="10" applyNumberFormat="1" applyFont="1" applyFill="1" applyBorder="1"/>
    <xf numFmtId="166" fontId="2" fillId="10" borderId="21" xfId="10" applyNumberFormat="1" applyFont="1" applyFill="1" applyBorder="1" applyAlignment="1">
      <alignment horizontal="center"/>
    </xf>
    <xf numFmtId="167" fontId="2" fillId="10" borderId="21" xfId="10" applyNumberFormat="1" applyFont="1" applyFill="1" applyBorder="1"/>
    <xf numFmtId="2" fontId="2" fillId="10" borderId="21" xfId="10" applyNumberFormat="1" applyFont="1" applyFill="1" applyBorder="1"/>
    <xf numFmtId="2" fontId="2" fillId="10" borderId="21" xfId="10" applyNumberFormat="1" applyFont="1" applyFill="1" applyBorder="1" applyAlignment="1">
      <alignment horizontal="center"/>
    </xf>
    <xf numFmtId="2" fontId="2" fillId="10" borderId="21" xfId="10" applyNumberFormat="1" applyFont="1" applyFill="1" applyBorder="1" applyAlignment="1">
      <alignment horizontal="left" indent="3"/>
    </xf>
    <xf numFmtId="2" fontId="2" fillId="10" borderId="28" xfId="10" applyNumberFormat="1" applyFont="1" applyFill="1" applyBorder="1" applyAlignment="1">
      <alignment horizontal="left" indent="3"/>
    </xf>
    <xf numFmtId="0" fontId="2" fillId="13" borderId="5" xfId="10" applyFont="1" applyFill="1" applyBorder="1"/>
    <xf numFmtId="0" fontId="2" fillId="13" borderId="5" xfId="10" applyFont="1" applyFill="1" applyBorder="1" applyAlignment="1">
      <alignment horizontal="center"/>
    </xf>
    <xf numFmtId="166" fontId="2" fillId="13" borderId="5" xfId="10" applyNumberFormat="1" applyFont="1" applyFill="1" applyBorder="1"/>
    <xf numFmtId="166" fontId="2" fillId="13" borderId="5" xfId="10" applyNumberFormat="1" applyFont="1" applyFill="1" applyBorder="1" applyAlignment="1">
      <alignment horizontal="center"/>
    </xf>
    <xf numFmtId="167" fontId="2" fillId="13" borderId="5" xfId="10" applyNumberFormat="1" applyFont="1" applyFill="1" applyBorder="1"/>
    <xf numFmtId="2" fontId="2" fillId="13" borderId="5" xfId="10" applyNumberFormat="1" applyFont="1" applyFill="1" applyBorder="1"/>
    <xf numFmtId="2" fontId="2" fillId="13" borderId="5" xfId="10" applyNumberFormat="1" applyFont="1" applyFill="1" applyBorder="1" applyAlignment="1">
      <alignment horizontal="center"/>
    </xf>
    <xf numFmtId="2" fontId="2" fillId="13" borderId="5" xfId="10" applyNumberFormat="1" applyFont="1" applyFill="1" applyBorder="1" applyAlignment="1">
      <alignment horizontal="left" indent="3"/>
    </xf>
    <xf numFmtId="2" fontId="2" fillId="13" borderId="26" xfId="10" applyNumberFormat="1" applyFont="1" applyFill="1" applyBorder="1" applyAlignment="1">
      <alignment horizontal="left" indent="3"/>
    </xf>
    <xf numFmtId="0" fontId="2" fillId="13" borderId="3" xfId="10" applyFont="1" applyFill="1" applyBorder="1"/>
    <xf numFmtId="0" fontId="2" fillId="13" borderId="3" xfId="10" applyFont="1" applyFill="1" applyBorder="1" applyAlignment="1">
      <alignment horizontal="center"/>
    </xf>
    <xf numFmtId="166" fontId="2" fillId="13" borderId="3" xfId="10" applyNumberFormat="1" applyFont="1" applyFill="1" applyBorder="1"/>
    <xf numFmtId="166" fontId="2" fillId="13" borderId="3" xfId="10" applyNumberFormat="1" applyFont="1" applyFill="1" applyBorder="1" applyAlignment="1">
      <alignment horizontal="center"/>
    </xf>
    <xf numFmtId="167" fontId="2" fillId="13" borderId="3" xfId="10" applyNumberFormat="1" applyFont="1" applyFill="1" applyBorder="1"/>
    <xf numFmtId="2" fontId="2" fillId="13" borderId="3" xfId="10" applyNumberFormat="1" applyFont="1" applyFill="1" applyBorder="1"/>
    <xf numFmtId="2" fontId="2" fillId="13" borderId="3" xfId="10" applyNumberFormat="1" applyFont="1" applyFill="1" applyBorder="1" applyAlignment="1">
      <alignment horizontal="center"/>
    </xf>
    <xf numFmtId="2" fontId="2" fillId="13" borderId="3" xfId="10" applyNumberFormat="1" applyFont="1" applyFill="1" applyBorder="1" applyAlignment="1">
      <alignment horizontal="left" indent="3"/>
    </xf>
    <xf numFmtId="2" fontId="2" fillId="13" borderId="9" xfId="10" applyNumberFormat="1" applyFont="1" applyFill="1" applyBorder="1" applyAlignment="1">
      <alignment horizontal="left" indent="3"/>
    </xf>
    <xf numFmtId="0" fontId="2" fillId="13" borderId="7" xfId="10" applyFont="1" applyFill="1" applyBorder="1"/>
    <xf numFmtId="0" fontId="2" fillId="13" borderId="7" xfId="10" applyFont="1" applyFill="1" applyBorder="1" applyAlignment="1">
      <alignment horizontal="center"/>
    </xf>
    <xf numFmtId="166" fontId="2" fillId="13" borderId="7" xfId="10" applyNumberFormat="1" applyFont="1" applyFill="1" applyBorder="1"/>
    <xf numFmtId="166" fontId="2" fillId="13" borderId="7" xfId="10" applyNumberFormat="1" applyFont="1" applyFill="1" applyBorder="1" applyAlignment="1">
      <alignment horizontal="center"/>
    </xf>
    <xf numFmtId="167" fontId="2" fillId="13" borderId="7" xfId="10" applyNumberFormat="1" applyFont="1" applyFill="1" applyBorder="1"/>
    <xf numFmtId="2" fontId="2" fillId="13" borderId="7" xfId="10" applyNumberFormat="1" applyFont="1" applyFill="1" applyBorder="1"/>
    <xf numFmtId="2" fontId="2" fillId="13" borderId="7" xfId="10" applyNumberFormat="1" applyFont="1" applyFill="1" applyBorder="1" applyAlignment="1">
      <alignment horizontal="center"/>
    </xf>
    <xf numFmtId="2" fontId="2" fillId="13" borderId="7" xfId="10" applyNumberFormat="1" applyFont="1" applyFill="1" applyBorder="1" applyAlignment="1">
      <alignment horizontal="left" indent="3"/>
    </xf>
    <xf numFmtId="2" fontId="2" fillId="13" borderId="10" xfId="10" applyNumberFormat="1" applyFont="1" applyFill="1" applyBorder="1" applyAlignment="1">
      <alignment horizontal="left" indent="3"/>
    </xf>
    <xf numFmtId="0" fontId="2" fillId="4" borderId="5" xfId="10" applyFont="1" applyFill="1" applyBorder="1"/>
    <xf numFmtId="0" fontId="2" fillId="4" borderId="5" xfId="10" applyFont="1" applyFill="1" applyBorder="1" applyAlignment="1">
      <alignment horizontal="center"/>
    </xf>
    <xf numFmtId="166" fontId="2" fillId="4" borderId="5" xfId="10" applyNumberFormat="1" applyFont="1" applyFill="1" applyBorder="1"/>
    <xf numFmtId="166" fontId="2" fillId="4" borderId="5" xfId="10" applyNumberFormat="1" applyFont="1" applyFill="1" applyBorder="1" applyAlignment="1">
      <alignment horizontal="center"/>
    </xf>
    <xf numFmtId="167" fontId="2" fillId="4" borderId="5" xfId="10" applyNumberFormat="1" applyFont="1" applyFill="1" applyBorder="1"/>
    <xf numFmtId="2" fontId="2" fillId="4" borderId="5" xfId="10" applyNumberFormat="1" applyFont="1" applyFill="1" applyBorder="1"/>
    <xf numFmtId="2" fontId="2" fillId="4" borderId="5" xfId="10" applyNumberFormat="1" applyFont="1" applyFill="1" applyBorder="1" applyAlignment="1">
      <alignment horizontal="center"/>
    </xf>
    <xf numFmtId="2" fontId="2" fillId="4" borderId="5" xfId="10" applyNumberFormat="1" applyFont="1" applyFill="1" applyBorder="1" applyAlignment="1">
      <alignment horizontal="left" indent="3"/>
    </xf>
    <xf numFmtId="2" fontId="2" fillId="4" borderId="26" xfId="10" applyNumberFormat="1" applyFont="1" applyFill="1" applyBorder="1" applyAlignment="1">
      <alignment horizontal="left" indent="3"/>
    </xf>
    <xf numFmtId="0" fontId="2" fillId="4" borderId="3" xfId="10" applyFont="1" applyFill="1" applyBorder="1"/>
    <xf numFmtId="0" fontId="2" fillId="4" borderId="3" xfId="10" applyFont="1" applyFill="1" applyBorder="1" applyAlignment="1">
      <alignment horizontal="center"/>
    </xf>
    <xf numFmtId="166" fontId="2" fillId="4" borderId="3" xfId="10" applyNumberFormat="1" applyFont="1" applyFill="1" applyBorder="1"/>
    <xf numFmtId="166" fontId="2" fillId="4" borderId="3" xfId="10" applyNumberFormat="1" applyFont="1" applyFill="1" applyBorder="1" applyAlignment="1">
      <alignment horizontal="center"/>
    </xf>
    <xf numFmtId="167" fontId="2" fillId="4" borderId="3" xfId="10" applyNumberFormat="1" applyFont="1" applyFill="1" applyBorder="1"/>
    <xf numFmtId="2" fontId="2" fillId="4" borderId="3" xfId="10" applyNumberFormat="1" applyFont="1" applyFill="1" applyBorder="1"/>
    <xf numFmtId="2" fontId="2" fillId="4" borderId="3" xfId="10" applyNumberFormat="1" applyFont="1" applyFill="1" applyBorder="1" applyAlignment="1">
      <alignment horizontal="center"/>
    </xf>
    <xf numFmtId="2" fontId="2" fillId="4" borderId="3" xfId="10" applyNumberFormat="1" applyFont="1" applyFill="1" applyBorder="1" applyAlignment="1">
      <alignment horizontal="left" indent="3"/>
    </xf>
    <xf numFmtId="2" fontId="2" fillId="4" borderId="9" xfId="10" applyNumberFormat="1" applyFont="1" applyFill="1" applyBorder="1" applyAlignment="1">
      <alignment horizontal="left" indent="3"/>
    </xf>
    <xf numFmtId="0" fontId="2" fillId="10" borderId="12" xfId="11" applyFont="1" applyFill="1" applyBorder="1"/>
    <xf numFmtId="0" fontId="2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/>
    <xf numFmtId="166" fontId="2" fillId="10" borderId="12" xfId="11" applyNumberFormat="1" applyFont="1" applyFill="1" applyBorder="1" applyAlignment="1">
      <alignment horizontal="center"/>
    </xf>
    <xf numFmtId="167" fontId="2" fillId="10" borderId="12" xfId="11" applyNumberFormat="1" applyFont="1" applyFill="1" applyBorder="1"/>
    <xf numFmtId="2" fontId="2" fillId="10" borderId="12" xfId="11" applyNumberFormat="1" applyFont="1" applyFill="1" applyBorder="1"/>
    <xf numFmtId="2" fontId="2" fillId="10" borderId="12" xfId="11" applyNumberFormat="1" applyFont="1" applyFill="1" applyBorder="1" applyAlignment="1">
      <alignment horizontal="center"/>
    </xf>
    <xf numFmtId="2" fontId="2" fillId="10" borderId="12" xfId="11" applyNumberFormat="1" applyFont="1" applyFill="1" applyBorder="1" applyAlignment="1">
      <alignment horizontal="left" indent="3"/>
    </xf>
    <xf numFmtId="2" fontId="2" fillId="10" borderId="27" xfId="11" applyNumberFormat="1" applyFont="1" applyFill="1" applyBorder="1" applyAlignment="1">
      <alignment horizontal="left" indent="3"/>
    </xf>
    <xf numFmtId="0" fontId="2" fillId="10" borderId="21" xfId="11" applyFont="1" applyFill="1" applyBorder="1"/>
    <xf numFmtId="0" fontId="2" fillId="10" borderId="21" xfId="11" applyFont="1" applyFill="1" applyBorder="1" applyAlignment="1">
      <alignment horizontal="center"/>
    </xf>
    <xf numFmtId="166" fontId="2" fillId="10" borderId="21" xfId="11" applyNumberFormat="1" applyFont="1" applyFill="1" applyBorder="1"/>
    <xf numFmtId="166" fontId="2" fillId="10" borderId="21" xfId="11" applyNumberFormat="1" applyFont="1" applyFill="1" applyBorder="1" applyAlignment="1">
      <alignment horizontal="center"/>
    </xf>
    <xf numFmtId="167" fontId="2" fillId="10" borderId="21" xfId="11" applyNumberFormat="1" applyFont="1" applyFill="1" applyBorder="1"/>
    <xf numFmtId="2" fontId="2" fillId="10" borderId="21" xfId="11" applyNumberFormat="1" applyFont="1" applyFill="1" applyBorder="1"/>
    <xf numFmtId="2" fontId="2" fillId="10" borderId="21" xfId="11" applyNumberFormat="1" applyFont="1" applyFill="1" applyBorder="1" applyAlignment="1">
      <alignment horizontal="center"/>
    </xf>
    <xf numFmtId="2" fontId="2" fillId="10" borderId="21" xfId="11" applyNumberFormat="1" applyFont="1" applyFill="1" applyBorder="1" applyAlignment="1">
      <alignment horizontal="left" indent="3"/>
    </xf>
    <xf numFmtId="2" fontId="2" fillId="10" borderId="28" xfId="11" applyNumberFormat="1" applyFont="1" applyFill="1" applyBorder="1" applyAlignment="1">
      <alignment horizontal="left" indent="3"/>
    </xf>
    <xf numFmtId="0" fontId="2" fillId="13" borderId="5" xfId="11" applyFont="1" applyFill="1" applyBorder="1"/>
    <xf numFmtId="0" fontId="2" fillId="13" borderId="5" xfId="11" applyFont="1" applyFill="1" applyBorder="1" applyAlignment="1">
      <alignment horizontal="center"/>
    </xf>
    <xf numFmtId="166" fontId="2" fillId="13" borderId="5" xfId="11" applyNumberFormat="1" applyFont="1" applyFill="1" applyBorder="1"/>
    <xf numFmtId="166" fontId="2" fillId="13" borderId="5" xfId="11" applyNumberFormat="1" applyFont="1" applyFill="1" applyBorder="1" applyAlignment="1">
      <alignment horizontal="center"/>
    </xf>
    <xf numFmtId="167" fontId="2" fillId="13" borderId="5" xfId="11" applyNumberFormat="1" applyFont="1" applyFill="1" applyBorder="1"/>
    <xf numFmtId="2" fontId="2" fillId="13" borderId="5" xfId="11" applyNumberFormat="1" applyFont="1" applyFill="1" applyBorder="1"/>
    <xf numFmtId="2" fontId="2" fillId="13" borderId="5" xfId="11" applyNumberFormat="1" applyFont="1" applyFill="1" applyBorder="1" applyAlignment="1">
      <alignment horizontal="center"/>
    </xf>
    <xf numFmtId="2" fontId="2" fillId="13" borderId="5" xfId="11" applyNumberFormat="1" applyFont="1" applyFill="1" applyBorder="1" applyAlignment="1">
      <alignment horizontal="left" indent="3"/>
    </xf>
    <xf numFmtId="2" fontId="2" fillId="13" borderId="26" xfId="11" applyNumberFormat="1" applyFont="1" applyFill="1" applyBorder="1" applyAlignment="1">
      <alignment horizontal="left" indent="3"/>
    </xf>
    <xf numFmtId="0" fontId="2" fillId="13" borderId="3" xfId="11" applyFont="1" applyFill="1" applyBorder="1"/>
    <xf numFmtId="0" fontId="2" fillId="13" borderId="3" xfId="11" applyFont="1" applyFill="1" applyBorder="1" applyAlignment="1">
      <alignment horizontal="center"/>
    </xf>
    <xf numFmtId="166" fontId="2" fillId="13" borderId="3" xfId="11" applyNumberFormat="1" applyFont="1" applyFill="1" applyBorder="1"/>
    <xf numFmtId="166" fontId="2" fillId="13" borderId="3" xfId="11" applyNumberFormat="1" applyFont="1" applyFill="1" applyBorder="1" applyAlignment="1">
      <alignment horizontal="center"/>
    </xf>
    <xf numFmtId="167" fontId="2" fillId="13" borderId="3" xfId="11" applyNumberFormat="1" applyFont="1" applyFill="1" applyBorder="1"/>
    <xf numFmtId="2" fontId="2" fillId="13" borderId="3" xfId="11" applyNumberFormat="1" applyFont="1" applyFill="1" applyBorder="1"/>
    <xf numFmtId="2" fontId="2" fillId="13" borderId="3" xfId="11" applyNumberFormat="1" applyFont="1" applyFill="1" applyBorder="1" applyAlignment="1">
      <alignment horizontal="center"/>
    </xf>
    <xf numFmtId="2" fontId="2" fillId="13" borderId="3" xfId="11" applyNumberFormat="1" applyFont="1" applyFill="1" applyBorder="1" applyAlignment="1">
      <alignment horizontal="left" indent="3"/>
    </xf>
    <xf numFmtId="2" fontId="2" fillId="13" borderId="9" xfId="11" applyNumberFormat="1" applyFont="1" applyFill="1" applyBorder="1" applyAlignment="1">
      <alignment horizontal="left" indent="3"/>
    </xf>
    <xf numFmtId="0" fontId="2" fillId="13" borderId="7" xfId="11" applyFont="1" applyFill="1" applyBorder="1"/>
    <xf numFmtId="0" fontId="2" fillId="13" borderId="7" xfId="11" applyFont="1" applyFill="1" applyBorder="1" applyAlignment="1">
      <alignment horizontal="center"/>
    </xf>
    <xf numFmtId="166" fontId="2" fillId="13" borderId="7" xfId="11" applyNumberFormat="1" applyFont="1" applyFill="1" applyBorder="1"/>
    <xf numFmtId="166" fontId="2" fillId="13" borderId="7" xfId="11" applyNumberFormat="1" applyFont="1" applyFill="1" applyBorder="1" applyAlignment="1">
      <alignment horizontal="center"/>
    </xf>
    <xf numFmtId="167" fontId="2" fillId="13" borderId="7" xfId="11" applyNumberFormat="1" applyFont="1" applyFill="1" applyBorder="1"/>
    <xf numFmtId="2" fontId="2" fillId="13" borderId="7" xfId="11" applyNumberFormat="1" applyFont="1" applyFill="1" applyBorder="1"/>
    <xf numFmtId="2" fontId="2" fillId="13" borderId="7" xfId="11" applyNumberFormat="1" applyFont="1" applyFill="1" applyBorder="1" applyAlignment="1">
      <alignment horizontal="center"/>
    </xf>
    <xf numFmtId="2" fontId="2" fillId="13" borderId="7" xfId="11" applyNumberFormat="1" applyFont="1" applyFill="1" applyBorder="1" applyAlignment="1">
      <alignment horizontal="left" indent="3"/>
    </xf>
    <xf numFmtId="2" fontId="2" fillId="13" borderId="10" xfId="11" applyNumberFormat="1" applyFont="1" applyFill="1" applyBorder="1" applyAlignment="1">
      <alignment horizontal="left" indent="3"/>
    </xf>
    <xf numFmtId="0" fontId="2" fillId="4" borderId="5" xfId="11" applyFont="1" applyFill="1" applyBorder="1"/>
    <xf numFmtId="0" fontId="2" fillId="4" borderId="5" xfId="11" applyFont="1" applyFill="1" applyBorder="1" applyAlignment="1">
      <alignment horizontal="center"/>
    </xf>
    <xf numFmtId="166" fontId="2" fillId="4" borderId="5" xfId="11" applyNumberFormat="1" applyFont="1" applyFill="1" applyBorder="1" applyAlignment="1">
      <alignment horizontal="right"/>
    </xf>
    <xf numFmtId="166" fontId="2" fillId="4" borderId="12" xfId="11" applyNumberFormat="1" applyFont="1" applyFill="1" applyBorder="1"/>
    <xf numFmtId="166" fontId="2" fillId="4" borderId="3" xfId="11" applyNumberFormat="1" applyFont="1" applyFill="1" applyBorder="1"/>
    <xf numFmtId="166" fontId="2" fillId="4" borderId="3" xfId="11" applyNumberFormat="1" applyFont="1" applyFill="1" applyBorder="1" applyAlignment="1">
      <alignment horizontal="center"/>
    </xf>
    <xf numFmtId="166" fontId="2" fillId="4" borderId="5" xfId="11" applyNumberFormat="1" applyFont="1" applyFill="1" applyBorder="1"/>
    <xf numFmtId="167" fontId="2" fillId="4" borderId="5" xfId="11" applyNumberFormat="1" applyFont="1" applyFill="1" applyBorder="1"/>
    <xf numFmtId="2" fontId="2" fillId="4" borderId="5" xfId="11" applyNumberFormat="1" applyFont="1" applyFill="1" applyBorder="1"/>
    <xf numFmtId="2" fontId="2" fillId="4" borderId="5" xfId="11" applyNumberFormat="1" applyFont="1" applyFill="1" applyBorder="1" applyAlignment="1">
      <alignment horizontal="center"/>
    </xf>
    <xf numFmtId="2" fontId="2" fillId="4" borderId="5" xfId="11" applyNumberFormat="1" applyFont="1" applyFill="1" applyBorder="1" applyAlignment="1">
      <alignment horizontal="left" indent="3"/>
    </xf>
    <xf numFmtId="2" fontId="2" fillId="4" borderId="26" xfId="11" applyNumberFormat="1" applyFont="1" applyFill="1" applyBorder="1" applyAlignment="1">
      <alignment horizontal="left" indent="3"/>
    </xf>
    <xf numFmtId="0" fontId="2" fillId="4" borderId="3" xfId="11" applyFont="1" applyFill="1" applyBorder="1"/>
    <xf numFmtId="0" fontId="2" fillId="4" borderId="3" xfId="11" applyFont="1" applyFill="1" applyBorder="1" applyAlignment="1">
      <alignment horizontal="center"/>
    </xf>
    <xf numFmtId="167" fontId="2" fillId="4" borderId="3" xfId="11" applyNumberFormat="1" applyFont="1" applyFill="1" applyBorder="1"/>
    <xf numFmtId="2" fontId="2" fillId="4" borderId="3" xfId="11" applyNumberFormat="1" applyFont="1" applyFill="1" applyBorder="1"/>
    <xf numFmtId="2" fontId="2" fillId="4" borderId="3" xfId="11" applyNumberFormat="1" applyFont="1" applyFill="1" applyBorder="1" applyAlignment="1">
      <alignment horizontal="center"/>
    </xf>
    <xf numFmtId="2" fontId="2" fillId="4" borderId="3" xfId="11" applyNumberFormat="1" applyFont="1" applyFill="1" applyBorder="1" applyAlignment="1">
      <alignment horizontal="left" indent="3"/>
    </xf>
    <xf numFmtId="2" fontId="2" fillId="4" borderId="9" xfId="11" applyNumberFormat="1" applyFont="1" applyFill="1" applyBorder="1" applyAlignment="1">
      <alignment horizontal="left" indent="3"/>
    </xf>
    <xf numFmtId="0" fontId="2" fillId="4" borderId="7" xfId="11" applyFont="1" applyFill="1" applyBorder="1"/>
    <xf numFmtId="0" fontId="2" fillId="4" borderId="7" xfId="11" applyFont="1" applyFill="1" applyBorder="1" applyAlignment="1">
      <alignment horizontal="center"/>
    </xf>
    <xf numFmtId="166" fontId="2" fillId="4" borderId="7" xfId="11" applyNumberFormat="1" applyFont="1" applyFill="1" applyBorder="1"/>
    <xf numFmtId="166" fontId="2" fillId="4" borderId="7" xfId="11" applyNumberFormat="1" applyFont="1" applyFill="1" applyBorder="1" applyAlignment="1">
      <alignment horizontal="center"/>
    </xf>
    <xf numFmtId="167" fontId="2" fillId="4" borderId="7" xfId="11" applyNumberFormat="1" applyFont="1" applyFill="1" applyBorder="1"/>
    <xf numFmtId="2" fontId="2" fillId="4" borderId="7" xfId="11" applyNumberFormat="1" applyFont="1" applyFill="1" applyBorder="1"/>
    <xf numFmtId="2" fontId="2" fillId="4" borderId="7" xfId="11" applyNumberFormat="1" applyFont="1" applyFill="1" applyBorder="1" applyAlignment="1">
      <alignment horizontal="center"/>
    </xf>
    <xf numFmtId="2" fontId="2" fillId="4" borderId="7" xfId="11" applyNumberFormat="1" applyFont="1" applyFill="1" applyBorder="1" applyAlignment="1">
      <alignment horizontal="left" indent="3"/>
    </xf>
    <xf numFmtId="2" fontId="2" fillId="4" borderId="10" xfId="11" applyNumberFormat="1" applyFont="1" applyFill="1" applyBorder="1" applyAlignment="1">
      <alignment horizontal="left" indent="3"/>
    </xf>
    <xf numFmtId="0" fontId="2" fillId="2" borderId="12" xfId="0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left" indent="4"/>
      <protection locked="0"/>
    </xf>
    <xf numFmtId="167" fontId="2" fillId="2" borderId="12" xfId="0" applyNumberFormat="1" applyFont="1" applyFill="1" applyBorder="1" applyProtection="1"/>
    <xf numFmtId="2" fontId="2" fillId="4" borderId="12" xfId="0" applyNumberFormat="1" applyFont="1" applyFill="1" applyBorder="1" applyProtection="1">
      <protection locked="0"/>
    </xf>
    <xf numFmtId="2" fontId="2" fillId="6" borderId="16" xfId="0" applyNumberFormat="1" applyFont="1" applyFill="1" applyBorder="1" applyAlignment="1" applyProtection="1">
      <alignment horizontal="left" indent="3"/>
    </xf>
    <xf numFmtId="2" fontId="2" fillId="6" borderId="26" xfId="0" applyNumberFormat="1" applyFont="1" applyFill="1" applyBorder="1" applyAlignment="1" applyProtection="1">
      <alignment horizontal="left" indent="3"/>
    </xf>
    <xf numFmtId="0" fontId="2" fillId="6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6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9" xfId="0" applyNumberFormat="1" applyFont="1" applyFill="1" applyBorder="1" applyAlignment="1" applyProtection="1">
      <alignment horizontal="left" indent="3"/>
    </xf>
    <xf numFmtId="0" fontId="2" fillId="17" borderId="5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5" xfId="0" applyNumberFormat="1" applyFont="1" applyFill="1" applyBorder="1" applyProtection="1">
      <protection locked="0"/>
    </xf>
    <xf numFmtId="166" fontId="2" fillId="5" borderId="5" xfId="0" applyNumberFormat="1" applyFont="1" applyFill="1" applyBorder="1" applyAlignment="1" applyProtection="1">
      <alignment horizontal="left" indent="4"/>
      <protection locked="0"/>
    </xf>
    <xf numFmtId="167" fontId="2" fillId="5" borderId="12" xfId="0" applyNumberFormat="1" applyFont="1" applyFill="1" applyBorder="1" applyProtection="1"/>
    <xf numFmtId="2" fontId="2" fillId="5" borderId="12" xfId="0" applyNumberFormat="1" applyFont="1" applyFill="1" applyBorder="1" applyAlignment="1" applyProtection="1">
      <alignment horizontal="left" indent="3"/>
    </xf>
    <xf numFmtId="2" fontId="2" fillId="5" borderId="27" xfId="0" applyNumberFormat="1" applyFont="1" applyFill="1" applyBorder="1" applyAlignment="1" applyProtection="1">
      <alignment horizontal="left" indent="3"/>
    </xf>
    <xf numFmtId="0" fontId="2" fillId="17" borderId="3" xfId="0" applyFont="1" applyFill="1" applyBorder="1" applyProtection="1">
      <protection locked="0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167" fontId="2" fillId="5" borderId="3" xfId="0" applyNumberFormat="1" applyFont="1" applyFill="1" applyBorder="1" applyProtection="1"/>
    <xf numFmtId="2" fontId="2" fillId="5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Alignment="1" applyProtection="1">
      <alignment horizontal="left" indent="4"/>
      <protection locked="0"/>
    </xf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/>
    <xf numFmtId="2" fontId="2" fillId="3" borderId="12" xfId="0" applyNumberFormat="1" applyFont="1" applyFill="1" applyBorder="1" applyAlignment="1" applyProtection="1">
      <alignment horizontal="left" indent="3"/>
    </xf>
    <xf numFmtId="2" fontId="2" fillId="3" borderId="27" xfId="0" applyNumberFormat="1" applyFont="1" applyFill="1" applyBorder="1" applyAlignment="1" applyProtection="1">
      <alignment horizontal="left" indent="3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left" indent="4"/>
      <protection locked="0"/>
    </xf>
    <xf numFmtId="166" fontId="2" fillId="4" borderId="12" xfId="0" applyNumberFormat="1" applyFont="1" applyFill="1" applyBorder="1" applyProtection="1">
      <protection locked="0"/>
    </xf>
    <xf numFmtId="167" fontId="2" fillId="4" borderId="12" xfId="0" applyNumberFormat="1" applyFont="1" applyFill="1" applyBorder="1" applyProtection="1"/>
    <xf numFmtId="2" fontId="2" fillId="4" borderId="12" xfId="0" applyNumberFormat="1" applyFont="1" applyFill="1" applyBorder="1" applyAlignment="1" applyProtection="1">
      <alignment horizontal="left" indent="3"/>
    </xf>
    <xf numFmtId="2" fontId="2" fillId="4" borderId="27" xfId="0" applyNumberFormat="1" applyFont="1" applyFill="1" applyBorder="1" applyAlignment="1" applyProtection="1">
      <alignment horizontal="left" indent="3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166" fontId="2" fillId="6" borderId="3" xfId="0" applyNumberFormat="1" applyFont="1" applyFill="1" applyBorder="1" applyAlignment="1" applyProtection="1">
      <alignment horizontal="left" indent="4"/>
      <protection locked="0"/>
    </xf>
    <xf numFmtId="167" fontId="2" fillId="6" borderId="3" xfId="0" applyNumberFormat="1" applyFont="1" applyFill="1" applyBorder="1" applyProtection="1"/>
    <xf numFmtId="2" fontId="2" fillId="16" borderId="12" xfId="0" applyNumberFormat="1" applyFont="1" applyFill="1" applyBorder="1" applyAlignment="1" applyProtection="1">
      <alignment horizontal="left" indent="3"/>
    </xf>
    <xf numFmtId="167" fontId="2" fillId="16" borderId="3" xfId="0" applyNumberFormat="1" applyFont="1" applyFill="1" applyBorder="1" applyProtection="1"/>
    <xf numFmtId="0" fontId="2" fillId="15" borderId="3" xfId="0" applyFont="1" applyFill="1" applyBorder="1" applyAlignment="1" applyProtection="1">
      <alignment horizontal="center"/>
      <protection locked="0"/>
    </xf>
    <xf numFmtId="166" fontId="2" fillId="15" borderId="3" xfId="0" applyNumberFormat="1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2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12" xfId="0" applyNumberFormat="1" applyFont="1" applyFill="1" applyBorder="1" applyAlignment="1">
      <alignment horizontal="left" indent="3"/>
    </xf>
    <xf numFmtId="2" fontId="2" fillId="15" borderId="9" xfId="0" applyNumberFormat="1" applyFont="1" applyFill="1" applyBorder="1" applyAlignment="1">
      <alignment horizontal="left" indent="3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6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Alignment="1" applyProtection="1">
      <alignment horizontal="left" indent="4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Alignment="1" applyProtection="1">
      <alignment horizontal="left" indent="4"/>
      <protection locked="0"/>
    </xf>
    <xf numFmtId="0" fontId="2" fillId="16" borderId="3" xfId="0" applyFont="1" applyFill="1" applyBorder="1" applyProtection="1">
      <protection locked="0"/>
    </xf>
    <xf numFmtId="2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9" xfId="0" applyNumberFormat="1" applyFont="1" applyFill="1" applyBorder="1" applyAlignment="1" applyProtection="1">
      <alignment horizontal="left" indent="3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2" borderId="35" xfId="0" applyNumberFormat="1" applyFont="1" applyFill="1" applyBorder="1" applyAlignment="1" applyProtection="1">
      <alignment horizontal="left" indent="3"/>
    </xf>
    <xf numFmtId="0" fontId="2" fillId="16" borderId="5" xfId="0" applyFont="1" applyFill="1" applyBorder="1" applyProtection="1">
      <protection locked="0"/>
    </xf>
    <xf numFmtId="0" fontId="2" fillId="16" borderId="5" xfId="0" applyFont="1" applyFill="1" applyBorder="1" applyAlignment="1" applyProtection="1">
      <alignment horizontal="center"/>
      <protection locked="0"/>
    </xf>
    <xf numFmtId="2" fontId="2" fillId="16" borderId="5" xfId="0" applyNumberFormat="1" applyFont="1" applyFill="1" applyBorder="1" applyAlignment="1" applyProtection="1">
      <alignment horizontal="left" indent="3"/>
    </xf>
    <xf numFmtId="2" fontId="2" fillId="16" borderId="26" xfId="0" applyNumberFormat="1" applyFont="1" applyFill="1" applyBorder="1" applyAlignment="1" applyProtection="1">
      <alignment horizontal="left" indent="3"/>
    </xf>
    <xf numFmtId="0" fontId="2" fillId="15" borderId="7" xfId="0" applyFont="1" applyFill="1" applyBorder="1" applyProtection="1">
      <protection locked="0"/>
    </xf>
    <xf numFmtId="0" fontId="2" fillId="15" borderId="7" xfId="0" applyFont="1" applyFill="1" applyBorder="1" applyAlignment="1" applyProtection="1">
      <alignment horizontal="center"/>
      <protection locked="0"/>
    </xf>
    <xf numFmtId="166" fontId="2" fillId="15" borderId="7" xfId="0" applyNumberFormat="1" applyFont="1" applyFill="1" applyBorder="1" applyProtection="1">
      <protection locked="0"/>
    </xf>
    <xf numFmtId="2" fontId="2" fillId="15" borderId="7" xfId="0" applyNumberFormat="1" applyFont="1" applyFill="1" applyBorder="1" applyProtection="1">
      <protection locked="0"/>
    </xf>
    <xf numFmtId="2" fontId="2" fillId="15" borderId="7" xfId="0" applyNumberFormat="1" applyFont="1" applyFill="1" applyBorder="1" applyAlignment="1" applyProtection="1">
      <alignment horizontal="left" indent="4"/>
      <protection locked="0"/>
    </xf>
    <xf numFmtId="167" fontId="2" fillId="15" borderId="7" xfId="0" applyNumberFormat="1" applyFont="1" applyFill="1" applyBorder="1" applyProtection="1"/>
    <xf numFmtId="2" fontId="2" fillId="15" borderId="7" xfId="0" applyNumberFormat="1" applyFont="1" applyFill="1" applyBorder="1" applyAlignment="1" applyProtection="1">
      <alignment horizontal="left" indent="3"/>
    </xf>
    <xf numFmtId="2" fontId="2" fillId="15" borderId="17" xfId="0" applyNumberFormat="1" applyFont="1" applyFill="1" applyBorder="1" applyAlignment="1" applyProtection="1">
      <alignment horizontal="left" indent="3"/>
    </xf>
    <xf numFmtId="2" fontId="2" fillId="15" borderId="10" xfId="0" applyNumberFormat="1" applyFont="1" applyFill="1" applyBorder="1" applyAlignment="1" applyProtection="1">
      <alignment horizontal="left" indent="3"/>
    </xf>
    <xf numFmtId="0" fontId="2" fillId="21" borderId="29" xfId="0" applyFont="1" applyFill="1" applyBorder="1"/>
    <xf numFmtId="0" fontId="2" fillId="21" borderId="5" xfId="0" applyFont="1" applyFill="1" applyBorder="1" applyAlignment="1">
      <alignment horizontal="center"/>
    </xf>
    <xf numFmtId="2" fontId="2" fillId="21" borderId="5" xfId="0" applyNumberFormat="1" applyFont="1" applyFill="1" applyBorder="1" applyAlignment="1">
      <alignment horizontal="center"/>
    </xf>
    <xf numFmtId="2" fontId="2" fillId="21" borderId="14" xfId="0" applyNumberFormat="1" applyFont="1" applyFill="1" applyBorder="1" applyAlignment="1">
      <alignment horizontal="center"/>
    </xf>
    <xf numFmtId="166" fontId="2" fillId="21" borderId="5" xfId="0" applyNumberFormat="1" applyFont="1" applyFill="1" applyBorder="1"/>
    <xf numFmtId="166" fontId="2" fillId="21" borderId="5" xfId="0" applyNumberFormat="1" applyFont="1" applyFill="1" applyBorder="1" applyAlignment="1">
      <alignment horizontal="center"/>
    </xf>
    <xf numFmtId="167" fontId="2" fillId="21" borderId="5" xfId="0" applyNumberFormat="1" applyFont="1" applyFill="1" applyBorder="1" applyAlignment="1">
      <alignment horizontal="center"/>
    </xf>
    <xf numFmtId="165" fontId="2" fillId="21" borderId="5" xfId="0" applyNumberFormat="1" applyFont="1" applyFill="1" applyBorder="1" applyAlignment="1">
      <alignment horizontal="center"/>
    </xf>
    <xf numFmtId="2" fontId="2" fillId="21" borderId="14" xfId="0" applyNumberFormat="1" applyFont="1" applyFill="1" applyBorder="1" applyAlignment="1">
      <alignment horizontal="left" indent="3"/>
    </xf>
    <xf numFmtId="2" fontId="2" fillId="21" borderId="5" xfId="0" applyNumberFormat="1" applyFont="1" applyFill="1" applyBorder="1" applyAlignment="1">
      <alignment horizontal="left" indent="3"/>
    </xf>
    <xf numFmtId="2" fontId="2" fillId="21" borderId="26" xfId="0" applyNumberFormat="1" applyFont="1" applyFill="1" applyBorder="1" applyAlignment="1">
      <alignment horizontal="left" indent="3"/>
    </xf>
    <xf numFmtId="0" fontId="2" fillId="21" borderId="30" xfId="0" applyFont="1" applyFill="1" applyBorder="1"/>
    <xf numFmtId="0" fontId="2" fillId="21" borderId="3" xfId="0" applyFont="1" applyFill="1" applyBorder="1" applyAlignment="1">
      <alignment horizontal="center"/>
    </xf>
    <xf numFmtId="2" fontId="2" fillId="21" borderId="3" xfId="0" applyNumberFormat="1" applyFont="1" applyFill="1" applyBorder="1" applyAlignment="1">
      <alignment horizontal="center"/>
    </xf>
    <xf numFmtId="2" fontId="2" fillId="21" borderId="12" xfId="0" applyNumberFormat="1" applyFont="1" applyFill="1" applyBorder="1" applyAlignment="1">
      <alignment horizontal="center"/>
    </xf>
    <xf numFmtId="2" fontId="2" fillId="21" borderId="8" xfId="0" applyNumberFormat="1" applyFont="1" applyFill="1" applyBorder="1" applyAlignment="1">
      <alignment horizontal="center"/>
    </xf>
    <xf numFmtId="166" fontId="2" fillId="21" borderId="3" xfId="0" applyNumberFormat="1" applyFont="1" applyFill="1" applyBorder="1"/>
    <xf numFmtId="166" fontId="2" fillId="21" borderId="3" xfId="0" applyNumberFormat="1" applyFont="1" applyFill="1" applyBorder="1" applyAlignment="1">
      <alignment horizontal="center"/>
    </xf>
    <xf numFmtId="167" fontId="2" fillId="21" borderId="3" xfId="0" applyNumberFormat="1" applyFont="1" applyFill="1" applyBorder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2" fontId="2" fillId="21" borderId="16" xfId="0" applyNumberFormat="1" applyFont="1" applyFill="1" applyBorder="1" applyAlignment="1">
      <alignment horizontal="left" indent="3"/>
    </xf>
    <xf numFmtId="2" fontId="2" fillId="21" borderId="3" xfId="0" applyNumberFormat="1" applyFont="1" applyFill="1" applyBorder="1" applyAlignment="1">
      <alignment horizontal="left" indent="3"/>
    </xf>
    <xf numFmtId="2" fontId="2" fillId="21" borderId="9" xfId="0" applyNumberFormat="1" applyFont="1" applyFill="1" applyBorder="1" applyAlignment="1">
      <alignment horizontal="left" indent="3"/>
    </xf>
    <xf numFmtId="0" fontId="2" fillId="21" borderId="32" xfId="0" applyFont="1" applyFill="1" applyBorder="1"/>
    <xf numFmtId="0" fontId="2" fillId="21" borderId="7" xfId="0" applyFont="1" applyFill="1" applyBorder="1" applyAlignment="1">
      <alignment horizontal="center"/>
    </xf>
    <xf numFmtId="165" fontId="2" fillId="21" borderId="7" xfId="0" applyNumberFormat="1" applyFont="1" applyFill="1" applyBorder="1" applyAlignment="1">
      <alignment horizontal="center"/>
    </xf>
    <xf numFmtId="2" fontId="2" fillId="21" borderId="7" xfId="0" applyNumberFormat="1" applyFont="1" applyFill="1" applyBorder="1" applyAlignment="1">
      <alignment horizontal="center"/>
    </xf>
    <xf numFmtId="2" fontId="2" fillId="21" borderId="11" xfId="0" applyNumberFormat="1" applyFont="1" applyFill="1" applyBorder="1" applyAlignment="1">
      <alignment horizontal="center"/>
    </xf>
    <xf numFmtId="165" fontId="2" fillId="20" borderId="7" xfId="0" applyNumberFormat="1" applyFont="1" applyFill="1" applyBorder="1" applyAlignment="1">
      <alignment horizontal="center"/>
    </xf>
    <xf numFmtId="166" fontId="2" fillId="21" borderId="7" xfId="0" applyNumberFormat="1" applyFont="1" applyFill="1" applyBorder="1"/>
    <xf numFmtId="166" fontId="2" fillId="21" borderId="7" xfId="0" applyNumberFormat="1" applyFont="1" applyFill="1" applyBorder="1" applyAlignment="1">
      <alignment horizontal="center"/>
    </xf>
    <xf numFmtId="167" fontId="2" fillId="21" borderId="7" xfId="0" applyNumberFormat="1" applyFont="1" applyFill="1" applyBorder="1" applyAlignment="1">
      <alignment horizontal="center"/>
    </xf>
    <xf numFmtId="2" fontId="2" fillId="21" borderId="17" xfId="0" applyNumberFormat="1" applyFont="1" applyFill="1" applyBorder="1" applyAlignment="1">
      <alignment horizontal="left" indent="3"/>
    </xf>
    <xf numFmtId="2" fontId="2" fillId="21" borderId="7" xfId="0" applyNumberFormat="1" applyFont="1" applyFill="1" applyBorder="1" applyAlignment="1">
      <alignment horizontal="left" indent="3"/>
    </xf>
    <xf numFmtId="2" fontId="2" fillId="21" borderId="10" xfId="0" applyNumberFormat="1" applyFont="1" applyFill="1" applyBorder="1" applyAlignment="1">
      <alignment horizontal="left" indent="3"/>
    </xf>
    <xf numFmtId="0" fontId="2" fillId="9" borderId="0" xfId="0" applyFont="1" applyFill="1" applyAlignment="1">
      <alignment horizontal="center"/>
    </xf>
    <xf numFmtId="165" fontId="2" fillId="21" borderId="4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166" fontId="2" fillId="16" borderId="1" xfId="0" applyNumberFormat="1" applyFont="1" applyFill="1" applyBorder="1"/>
    <xf numFmtId="166" fontId="2" fillId="16" borderId="5" xfId="0" applyNumberFormat="1" applyFont="1" applyFill="1" applyBorder="1" applyAlignment="1">
      <alignment horizontal="left" indent="4"/>
    </xf>
    <xf numFmtId="167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3"/>
    </xf>
    <xf numFmtId="2" fontId="2" fillId="16" borderId="26" xfId="0" applyNumberFormat="1" applyFont="1" applyFill="1" applyBorder="1" applyAlignment="1">
      <alignment horizontal="left" indent="3"/>
    </xf>
    <xf numFmtId="0" fontId="9" fillId="16" borderId="3" xfId="0" applyFont="1" applyFill="1" applyBorder="1" applyAlignment="1">
      <alignment horizontal="center"/>
    </xf>
    <xf numFmtId="166" fontId="2" fillId="15" borderId="12" xfId="0" applyNumberFormat="1" applyFont="1" applyFill="1" applyBorder="1"/>
    <xf numFmtId="166" fontId="2" fillId="15" borderId="12" xfId="0" applyNumberFormat="1" applyFont="1" applyFill="1" applyBorder="1" applyAlignment="1">
      <alignment horizontal="left" indent="4"/>
    </xf>
    <xf numFmtId="167" fontId="2" fillId="15" borderId="12" xfId="0" applyNumberFormat="1" applyFont="1" applyFill="1" applyBorder="1"/>
    <xf numFmtId="2" fontId="2" fillId="15" borderId="27" xfId="0" applyNumberFormat="1" applyFont="1" applyFill="1" applyBorder="1" applyAlignment="1">
      <alignment horizontal="left" indent="3"/>
    </xf>
    <xf numFmtId="0" fontId="2" fillId="15" borderId="12" xfId="0" applyFont="1" applyFill="1" applyBorder="1"/>
    <xf numFmtId="166" fontId="2" fillId="15" borderId="7" xfId="0" applyNumberFormat="1" applyFont="1" applyFill="1" applyBorder="1"/>
    <xf numFmtId="166" fontId="2" fillId="15" borderId="7" xfId="0" applyNumberFormat="1" applyFont="1" applyFill="1" applyBorder="1" applyAlignment="1">
      <alignment horizontal="left" indent="4"/>
    </xf>
    <xf numFmtId="167" fontId="2" fillId="15" borderId="7" xfId="0" applyNumberFormat="1" applyFont="1" applyFill="1" applyBorder="1"/>
    <xf numFmtId="2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166" fontId="2" fillId="8" borderId="12" xfId="0" applyNumberFormat="1" applyFont="1" applyFill="1" applyBorder="1" applyAlignment="1">
      <alignment horizontal="left" indent="4"/>
    </xf>
    <xf numFmtId="2" fontId="2" fillId="4" borderId="7" xfId="0" applyNumberFormat="1" applyFont="1" applyFill="1" applyBorder="1" applyAlignment="1">
      <alignment horizontal="left" indent="4"/>
    </xf>
    <xf numFmtId="0" fontId="2" fillId="2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4" borderId="5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2" fontId="2" fillId="4" borderId="7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2" fontId="2" fillId="3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167" fontId="2" fillId="4" borderId="7" xfId="0" applyNumberFormat="1" applyFont="1" applyFill="1" applyBorder="1" applyProtection="1"/>
    <xf numFmtId="2" fontId="2" fillId="4" borderId="7" xfId="0" applyNumberFormat="1" applyFont="1" applyFill="1" applyBorder="1" applyProtection="1">
      <protection locked="0"/>
    </xf>
    <xf numFmtId="2" fontId="2" fillId="16" borderId="27" xfId="0" applyNumberFormat="1" applyFont="1" applyFill="1" applyBorder="1" applyAlignment="1" applyProtection="1">
      <alignment horizontal="left" indent="3"/>
    </xf>
    <xf numFmtId="167" fontId="2" fillId="2" borderId="7" xfId="0" applyNumberFormat="1" applyFont="1" applyFill="1" applyBorder="1" applyProtection="1"/>
    <xf numFmtId="2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7" xfId="0" applyNumberFormat="1" applyFont="1" applyFill="1" applyBorder="1" applyProtection="1"/>
    <xf numFmtId="2" fontId="2" fillId="3" borderId="7" xfId="0" applyNumberFormat="1" applyFont="1" applyFill="1" applyBorder="1" applyProtection="1">
      <protection locked="0"/>
    </xf>
    <xf numFmtId="2" fontId="2" fillId="15" borderId="12" xfId="0" applyNumberFormat="1" applyFont="1" applyFill="1" applyBorder="1"/>
    <xf numFmtId="0" fontId="2" fillId="16" borderId="5" xfId="0" applyFont="1" applyFill="1" applyBorder="1"/>
    <xf numFmtId="2" fontId="2" fillId="16" borderId="5" xfId="0" applyNumberFormat="1" applyFont="1" applyFill="1" applyBorder="1"/>
    <xf numFmtId="166" fontId="2" fillId="16" borderId="4" xfId="0" applyNumberFormat="1" applyFont="1" applyFill="1" applyBorder="1"/>
    <xf numFmtId="165" fontId="2" fillId="2" borderId="12" xfId="0" applyNumberFormat="1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165" fontId="2" fillId="5" borderId="5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5" xfId="0" applyNumberFormat="1" applyFont="1" applyFill="1" applyBorder="1" applyProtection="1"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Protection="1">
      <protection locked="0"/>
    </xf>
    <xf numFmtId="2" fontId="2" fillId="5" borderId="3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2" fontId="2" fillId="5" borderId="3" xfId="0" applyNumberFormat="1" applyFont="1" applyFill="1" applyBorder="1" applyAlignment="1" applyProtection="1">
      <alignment horizontal="left" indent="3"/>
    </xf>
    <xf numFmtId="166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Protection="1">
      <protection locked="0"/>
    </xf>
    <xf numFmtId="2" fontId="2" fillId="5" borderId="7" xfId="0" applyNumberFormat="1" applyFont="1" applyFill="1" applyBorder="1" applyProtection="1"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7" fontId="2" fillId="5" borderId="7" xfId="0" applyNumberFormat="1" applyFont="1" applyFill="1" applyBorder="1" applyProtection="1"/>
    <xf numFmtId="2" fontId="2" fillId="5" borderId="7" xfId="0" applyNumberFormat="1" applyFont="1" applyFill="1" applyBorder="1" applyAlignment="1" applyProtection="1">
      <alignment horizontal="left" indent="3"/>
    </xf>
    <xf numFmtId="2" fontId="2" fillId="5" borderId="10" xfId="0" applyNumberFormat="1" applyFont="1" applyFill="1" applyBorder="1" applyAlignment="1" applyProtection="1">
      <alignment horizontal="left" indent="3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left" indent="3"/>
    </xf>
    <xf numFmtId="0" fontId="12" fillId="0" borderId="4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Protection="1"/>
    <xf numFmtId="0" fontId="2" fillId="19" borderId="5" xfId="0" applyFont="1" applyFill="1" applyBorder="1" applyAlignment="1">
      <alignment horizontal="center"/>
    </xf>
    <xf numFmtId="0" fontId="2" fillId="19" borderId="5" xfId="0" applyFont="1" applyFill="1" applyBorder="1"/>
    <xf numFmtId="2" fontId="2" fillId="19" borderId="5" xfId="0" applyNumberFormat="1" applyFont="1" applyFill="1" applyBorder="1"/>
    <xf numFmtId="164" fontId="2" fillId="19" borderId="5" xfId="0" applyNumberFormat="1" applyFont="1" applyFill="1" applyBorder="1"/>
    <xf numFmtId="169" fontId="2" fillId="19" borderId="5" xfId="0" applyNumberFormat="1" applyFont="1" applyFill="1" applyBorder="1"/>
    <xf numFmtId="165" fontId="2" fillId="19" borderId="5" xfId="0" applyNumberFormat="1" applyFont="1" applyFill="1" applyBorder="1"/>
    <xf numFmtId="2" fontId="2" fillId="19" borderId="5" xfId="0" applyNumberFormat="1" applyFont="1" applyFill="1" applyBorder="1" applyAlignment="1">
      <alignment horizontal="left" indent="3"/>
    </xf>
    <xf numFmtId="2" fontId="2" fillId="19" borderId="26" xfId="0" applyNumberFormat="1" applyFont="1" applyFill="1" applyBorder="1" applyAlignment="1">
      <alignment horizontal="left" indent="3"/>
    </xf>
    <xf numFmtId="2" fontId="2" fillId="19" borderId="9" xfId="0" applyNumberFormat="1" applyFont="1" applyFill="1" applyBorder="1" applyAlignment="1">
      <alignment horizontal="left" indent="3"/>
    </xf>
    <xf numFmtId="2" fontId="2" fillId="18" borderId="3" xfId="0" applyNumberFormat="1" applyFont="1" applyFill="1" applyBorder="1" applyAlignment="1">
      <alignment horizontal="left" indent="4"/>
    </xf>
    <xf numFmtId="0" fontId="2" fillId="19" borderId="1" xfId="0" applyFont="1" applyFill="1" applyBorder="1" applyAlignment="1">
      <alignment horizontal="center"/>
    </xf>
    <xf numFmtId="0" fontId="2" fillId="19" borderId="1" xfId="0" applyFont="1" applyFill="1" applyBorder="1"/>
    <xf numFmtId="2" fontId="2" fillId="19" borderId="1" xfId="0" applyNumberFormat="1" applyFont="1" applyFill="1" applyBorder="1"/>
    <xf numFmtId="164" fontId="2" fillId="19" borderId="1" xfId="0" applyNumberFormat="1" applyFont="1" applyFill="1" applyBorder="1"/>
    <xf numFmtId="169" fontId="2" fillId="19" borderId="1" xfId="0" applyNumberFormat="1" applyFont="1" applyFill="1" applyBorder="1"/>
    <xf numFmtId="165" fontId="2" fillId="19" borderId="1" xfId="0" applyNumberFormat="1" applyFont="1" applyFill="1" applyBorder="1"/>
    <xf numFmtId="2" fontId="2" fillId="19" borderId="1" xfId="0" applyNumberFormat="1" applyFont="1" applyFill="1" applyBorder="1" applyAlignment="1">
      <alignment horizontal="left" indent="3"/>
    </xf>
    <xf numFmtId="2" fontId="2" fillId="19" borderId="2" xfId="0" applyNumberFormat="1" applyFont="1" applyFill="1" applyBorder="1" applyAlignment="1">
      <alignment horizontal="left" indent="3"/>
    </xf>
    <xf numFmtId="0" fontId="2" fillId="18" borderId="1" xfId="0" applyFont="1" applyFill="1" applyBorder="1" applyAlignment="1">
      <alignment horizontal="center"/>
    </xf>
    <xf numFmtId="0" fontId="2" fillId="18" borderId="1" xfId="0" applyFont="1" applyFill="1" applyBorder="1"/>
    <xf numFmtId="2" fontId="2" fillId="18" borderId="1" xfId="0" applyNumberFormat="1" applyFont="1" applyFill="1" applyBorder="1"/>
    <xf numFmtId="166" fontId="2" fillId="18" borderId="1" xfId="0" applyNumberFormat="1" applyFont="1" applyFill="1" applyBorder="1"/>
    <xf numFmtId="166" fontId="2" fillId="18" borderId="1" xfId="0" applyNumberFormat="1" applyFont="1" applyFill="1" applyBorder="1" applyAlignment="1">
      <alignment horizontal="left" indent="4"/>
    </xf>
    <xf numFmtId="169" fontId="2" fillId="18" borderId="1" xfId="0" applyNumberFormat="1" applyFont="1" applyFill="1" applyBorder="1"/>
    <xf numFmtId="165" fontId="2" fillId="18" borderId="1" xfId="0" applyNumberFormat="1" applyFont="1" applyFill="1" applyBorder="1"/>
    <xf numFmtId="2" fontId="2" fillId="18" borderId="1" xfId="0" applyNumberFormat="1" applyFont="1" applyFill="1" applyBorder="1" applyAlignment="1">
      <alignment horizontal="left" indent="3"/>
    </xf>
    <xf numFmtId="2" fontId="2" fillId="18" borderId="2" xfId="0" applyNumberFormat="1" applyFont="1" applyFill="1" applyBorder="1" applyAlignment="1">
      <alignment horizontal="left" indent="3"/>
    </xf>
    <xf numFmtId="169" fontId="2" fillId="8" borderId="5" xfId="0" applyNumberFormat="1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6" fontId="2" fillId="3" borderId="7" xfId="0" applyNumberFormat="1" applyFont="1" applyFill="1" applyBorder="1" applyProtection="1">
      <protection locked="0"/>
    </xf>
    <xf numFmtId="0" fontId="2" fillId="22" borderId="3" xfId="0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Protection="1">
      <protection locked="0"/>
    </xf>
    <xf numFmtId="165" fontId="2" fillId="2" borderId="7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Protection="1">
      <protection locked="0"/>
    </xf>
    <xf numFmtId="166" fontId="2" fillId="5" borderId="7" xfId="0" applyNumberFormat="1" applyFont="1" applyFill="1" applyBorder="1" applyAlignment="1" applyProtection="1">
      <alignment horizontal="left" indent="4"/>
      <protection locked="0"/>
    </xf>
    <xf numFmtId="166" fontId="2" fillId="3" borderId="7" xfId="0" applyNumberFormat="1" applyFont="1" applyFill="1" applyBorder="1" applyAlignment="1" applyProtection="1">
      <alignment horizontal="left" indent="4"/>
      <protection locked="0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Alignment="1" applyProtection="1">
      <alignment horizontal="center"/>
      <protection locked="0"/>
    </xf>
    <xf numFmtId="166" fontId="2" fillId="2" borderId="21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6" borderId="6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0" fontId="2" fillId="5" borderId="5" xfId="0" applyFont="1" applyFill="1" applyBorder="1" applyAlignment="1" applyProtection="1">
      <alignment horizontal="center"/>
      <protection locked="0"/>
    </xf>
    <xf numFmtId="166" fontId="2" fillId="23" borderId="36" xfId="0" applyNumberFormat="1" applyFont="1" applyFill="1" applyBorder="1" applyProtection="1">
      <protection locked="0"/>
    </xf>
    <xf numFmtId="167" fontId="2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left" indent="3"/>
    </xf>
    <xf numFmtId="2" fontId="2" fillId="5" borderId="26" xfId="0" applyNumberFormat="1" applyFont="1" applyFill="1" applyBorder="1" applyAlignment="1" applyProtection="1">
      <alignment horizontal="left" indent="3"/>
    </xf>
    <xf numFmtId="0" fontId="2" fillId="5" borderId="8" xfId="0" applyFont="1" applyFill="1" applyBorder="1" applyAlignment="1" applyProtection="1">
      <alignment horizontal="center"/>
      <protection locked="0"/>
    </xf>
    <xf numFmtId="166" fontId="2" fillId="23" borderId="3" xfId="0" applyNumberFormat="1" applyFont="1" applyFill="1" applyBorder="1" applyProtection="1">
      <protection locked="0"/>
    </xf>
    <xf numFmtId="166" fontId="2" fillId="5" borderId="31" xfId="0" applyNumberFormat="1" applyFont="1" applyFill="1" applyBorder="1" applyProtection="1">
      <protection locked="0"/>
    </xf>
    <xf numFmtId="166" fontId="2" fillId="23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9" fillId="0" borderId="24" xfId="0" applyFont="1" applyBorder="1" applyAlignment="1"/>
    <xf numFmtId="0" fontId="19" fillId="0" borderId="2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left" indent="4"/>
      <protection locked="0"/>
    </xf>
    <xf numFmtId="2" fontId="2" fillId="5" borderId="3" xfId="0" applyNumberFormat="1" applyFont="1" applyFill="1" applyBorder="1" applyAlignment="1" applyProtection="1">
      <alignment horizontal="left" indent="4"/>
      <protection locked="0"/>
    </xf>
    <xf numFmtId="0" fontId="2" fillId="7" borderId="5" xfId="0" applyFont="1" applyFill="1" applyBorder="1" applyAlignment="1">
      <alignment horizontal="center" vertical="top"/>
    </xf>
    <xf numFmtId="0" fontId="2" fillId="7" borderId="3" xfId="0" applyFont="1" applyFill="1" applyBorder="1" applyProtection="1"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left" indent="4"/>
      <protection locked="0"/>
    </xf>
    <xf numFmtId="2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7" borderId="5" xfId="0" applyFont="1" applyFill="1" applyBorder="1" applyProtection="1"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166" fontId="2" fillId="3" borderId="9" xfId="0" applyNumberFormat="1" applyFont="1" applyFill="1" applyBorder="1" applyAlignment="1" applyProtection="1">
      <alignment horizontal="left" indent="3"/>
    </xf>
    <xf numFmtId="165" fontId="2" fillId="2" borderId="3" xfId="0" applyNumberFormat="1" applyFont="1" applyFill="1" applyBorder="1" applyAlignment="1" applyProtection="1">
      <alignment horizontal="left" indent="4"/>
      <protection locked="0"/>
    </xf>
    <xf numFmtId="166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Alignment="1" applyProtection="1">
      <alignment horizontal="left" indent="4"/>
      <protection locked="0"/>
    </xf>
    <xf numFmtId="0" fontId="2" fillId="10" borderId="3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Protection="1">
      <protection locked="0"/>
    </xf>
    <xf numFmtId="166" fontId="2" fillId="5" borderId="1" xfId="0" applyNumberFormat="1" applyFont="1" applyFill="1" applyBorder="1" applyAlignment="1" applyProtection="1">
      <alignment horizontal="left" indent="4"/>
      <protection locked="0"/>
    </xf>
    <xf numFmtId="167" fontId="2" fillId="5" borderId="1" xfId="0" applyNumberFormat="1" applyFont="1" applyFill="1" applyBorder="1" applyProtection="1"/>
    <xf numFmtId="2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left" indent="3"/>
    </xf>
    <xf numFmtId="2" fontId="2" fillId="5" borderId="2" xfId="0" applyNumberFormat="1" applyFont="1" applyFill="1" applyBorder="1" applyAlignment="1" applyProtection="1">
      <alignment horizontal="left" indent="3"/>
    </xf>
    <xf numFmtId="0" fontId="2" fillId="15" borderId="5" xfId="0" applyFont="1" applyFill="1" applyBorder="1"/>
    <xf numFmtId="166" fontId="2" fillId="15" borderId="5" xfId="0" applyNumberFormat="1" applyFont="1" applyFill="1" applyBorder="1"/>
    <xf numFmtId="2" fontId="2" fillId="15" borderId="5" xfId="0" applyNumberFormat="1" applyFont="1" applyFill="1" applyBorder="1"/>
    <xf numFmtId="167" fontId="2" fillId="15" borderId="5" xfId="0" applyNumberFormat="1" applyFont="1" applyFill="1" applyBorder="1"/>
    <xf numFmtId="2" fontId="2" fillId="15" borderId="5" xfId="0" applyNumberFormat="1" applyFont="1" applyFill="1" applyBorder="1" applyAlignment="1">
      <alignment horizontal="left" indent="3"/>
    </xf>
    <xf numFmtId="2" fontId="2" fillId="15" borderId="26" xfId="0" applyNumberFormat="1" applyFont="1" applyFill="1" applyBorder="1" applyAlignment="1">
      <alignment horizontal="left" indent="3"/>
    </xf>
    <xf numFmtId="166" fontId="2" fillId="15" borderId="4" xfId="0" applyNumberFormat="1" applyFont="1" applyFill="1" applyBorder="1"/>
    <xf numFmtId="2" fontId="2" fillId="15" borderId="4" xfId="0" applyNumberFormat="1" applyFont="1" applyFill="1" applyBorder="1" applyAlignment="1">
      <alignment horizontal="left" indent="3"/>
    </xf>
    <xf numFmtId="0" fontId="2" fillId="10" borderId="5" xfId="0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right" indent="1"/>
      <protection locked="0"/>
    </xf>
    <xf numFmtId="166" fontId="2" fillId="23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Alignment="1" applyProtection="1">
      <alignment horizontal="left" indent="4"/>
      <protection locked="0"/>
    </xf>
    <xf numFmtId="1" fontId="2" fillId="3" borderId="3" xfId="0" applyNumberFormat="1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4"/>
      <protection locked="0"/>
    </xf>
    <xf numFmtId="1" fontId="2" fillId="4" borderId="5" xfId="0" applyNumberFormat="1" applyFont="1" applyFill="1" applyBorder="1" applyProtection="1">
      <protection locked="0"/>
    </xf>
    <xf numFmtId="1" fontId="2" fillId="4" borderId="3" xfId="0" applyNumberFormat="1" applyFont="1" applyFill="1" applyBorder="1" applyProtection="1">
      <protection locked="0"/>
    </xf>
    <xf numFmtId="166" fontId="2" fillId="7" borderId="5" xfId="0" applyNumberFormat="1" applyFont="1" applyFill="1" applyBorder="1" applyProtection="1">
      <protection locked="0"/>
    </xf>
    <xf numFmtId="2" fontId="2" fillId="7" borderId="5" xfId="0" applyNumberFormat="1" applyFont="1" applyFill="1" applyBorder="1" applyProtection="1">
      <protection locked="0"/>
    </xf>
    <xf numFmtId="1" fontId="2" fillId="7" borderId="5" xfId="0" applyNumberFormat="1" applyFont="1" applyFill="1" applyBorder="1" applyProtection="1">
      <protection locked="0"/>
    </xf>
    <xf numFmtId="2" fontId="2" fillId="7" borderId="5" xfId="0" applyNumberFormat="1" applyFont="1" applyFill="1" applyBorder="1" applyAlignment="1" applyProtection="1">
      <alignment horizontal="left" indent="4"/>
      <protection locked="0"/>
    </xf>
    <xf numFmtId="167" fontId="2" fillId="7" borderId="5" xfId="0" applyNumberFormat="1" applyFont="1" applyFill="1" applyBorder="1" applyProtection="1"/>
    <xf numFmtId="2" fontId="2" fillId="7" borderId="5" xfId="0" applyNumberFormat="1" applyFont="1" applyFill="1" applyBorder="1" applyAlignment="1" applyProtection="1">
      <alignment horizontal="left" indent="3"/>
    </xf>
    <xf numFmtId="2" fontId="2" fillId="7" borderId="26" xfId="0" applyNumberFormat="1" applyFont="1" applyFill="1" applyBorder="1" applyAlignment="1" applyProtection="1">
      <alignment horizontal="left" indent="3"/>
    </xf>
    <xf numFmtId="166" fontId="2" fillId="7" borderId="3" xfId="0" applyNumberFormat="1" applyFont="1" applyFill="1" applyBorder="1" applyProtection="1">
      <protection locked="0"/>
    </xf>
    <xf numFmtId="2" fontId="2" fillId="7" borderId="3" xfId="0" applyNumberFormat="1" applyFont="1" applyFill="1" applyBorder="1" applyProtection="1">
      <protection locked="0"/>
    </xf>
    <xf numFmtId="1" fontId="2" fillId="7" borderId="3" xfId="0" applyNumberFormat="1" applyFont="1" applyFill="1" applyBorder="1" applyProtection="1">
      <protection locked="0"/>
    </xf>
    <xf numFmtId="2" fontId="2" fillId="7" borderId="3" xfId="0" applyNumberFormat="1" applyFont="1" applyFill="1" applyBorder="1" applyAlignment="1" applyProtection="1">
      <alignment horizontal="left" indent="4"/>
      <protection locked="0"/>
    </xf>
    <xf numFmtId="167" fontId="2" fillId="7" borderId="12" xfId="0" applyNumberFormat="1" applyFont="1" applyFill="1" applyBorder="1" applyProtection="1"/>
    <xf numFmtId="2" fontId="2" fillId="7" borderId="12" xfId="0" applyNumberFormat="1" applyFont="1" applyFill="1" applyBorder="1" applyAlignment="1" applyProtection="1">
      <alignment horizontal="left" indent="3"/>
    </xf>
    <xf numFmtId="2" fontId="2" fillId="7" borderId="27" xfId="0" applyNumberFormat="1" applyFont="1" applyFill="1" applyBorder="1" applyAlignment="1" applyProtection="1">
      <alignment horizontal="left" indent="3"/>
    </xf>
    <xf numFmtId="167" fontId="2" fillId="7" borderId="3" xfId="0" applyNumberFormat="1" applyFont="1" applyFill="1" applyBorder="1" applyProtection="1"/>
    <xf numFmtId="2" fontId="2" fillId="7" borderId="9" xfId="0" applyNumberFormat="1" applyFont="1" applyFill="1" applyBorder="1" applyAlignment="1" applyProtection="1">
      <alignment horizontal="left" indent="3"/>
    </xf>
    <xf numFmtId="2" fontId="2" fillId="7" borderId="3" xfId="0" applyNumberFormat="1" applyFont="1" applyFill="1" applyBorder="1" applyAlignment="1" applyProtection="1">
      <alignment horizontal="left" indent="3"/>
    </xf>
    <xf numFmtId="0" fontId="2" fillId="7" borderId="7" xfId="0" applyFont="1" applyFill="1" applyBorder="1" applyProtection="1"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166" fontId="2" fillId="7" borderId="7" xfId="0" applyNumberFormat="1" applyFont="1" applyFill="1" applyBorder="1" applyProtection="1">
      <protection locked="0"/>
    </xf>
    <xf numFmtId="2" fontId="2" fillId="7" borderId="7" xfId="0" applyNumberFormat="1" applyFont="1" applyFill="1" applyBorder="1" applyProtection="1">
      <protection locked="0"/>
    </xf>
    <xf numFmtId="167" fontId="2" fillId="7" borderId="7" xfId="0" applyNumberFormat="1" applyFont="1" applyFill="1" applyBorder="1" applyProtection="1"/>
    <xf numFmtId="2" fontId="2" fillId="7" borderId="7" xfId="0" applyNumberFormat="1" applyFont="1" applyFill="1" applyBorder="1" applyAlignment="1" applyProtection="1">
      <alignment horizontal="left" indent="3"/>
    </xf>
    <xf numFmtId="2" fontId="2" fillId="7" borderId="10" xfId="0" applyNumberFormat="1" applyFont="1" applyFill="1" applyBorder="1" applyAlignment="1" applyProtection="1">
      <alignment horizontal="left" indent="3"/>
    </xf>
    <xf numFmtId="166" fontId="2" fillId="7" borderId="7" xfId="0" applyNumberFormat="1" applyFont="1" applyFill="1" applyBorder="1" applyAlignment="1" applyProtection="1">
      <alignment horizontal="left" indent="4"/>
      <protection locked="0"/>
    </xf>
    <xf numFmtId="1" fontId="2" fillId="2" borderId="1" xfId="0" applyNumberFormat="1" applyFont="1" applyFill="1" applyBorder="1" applyProtection="1">
      <protection locked="0"/>
    </xf>
    <xf numFmtId="166" fontId="2" fillId="7" borderId="3" xfId="0" applyNumberFormat="1" applyFont="1" applyFill="1" applyBorder="1" applyAlignment="1" applyProtection="1">
      <alignment horizontal="left" indent="4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left" indent="4"/>
      <protection locked="0"/>
    </xf>
    <xf numFmtId="165" fontId="2" fillId="3" borderId="12" xfId="0" applyNumberFormat="1" applyFont="1" applyFill="1" applyBorder="1" applyProtection="1">
      <protection locked="0"/>
    </xf>
    <xf numFmtId="165" fontId="2" fillId="4" borderId="12" xfId="0" applyNumberFormat="1" applyFont="1" applyFill="1" applyBorder="1" applyProtection="1">
      <protection locked="0"/>
    </xf>
    <xf numFmtId="2" fontId="2" fillId="4" borderId="12" xfId="0" applyNumberFormat="1" applyFont="1" applyFill="1" applyBorder="1" applyAlignment="1" applyProtection="1">
      <alignment horizontal="left" indent="4"/>
      <protection locked="0"/>
    </xf>
    <xf numFmtId="2" fontId="2" fillId="4" borderId="3" xfId="0" applyNumberFormat="1" applyFont="1" applyFill="1" applyBorder="1" applyAlignment="1" applyProtection="1">
      <alignment horizontal="left" indent="4"/>
      <protection locked="0"/>
    </xf>
    <xf numFmtId="2" fontId="2" fillId="24" borderId="5" xfId="0" applyNumberFormat="1" applyFont="1" applyFill="1" applyBorder="1" applyAlignment="1">
      <alignment horizontal="center"/>
    </xf>
    <xf numFmtId="2" fontId="2" fillId="24" borderId="3" xfId="0" applyNumberFormat="1" applyFont="1" applyFill="1" applyBorder="1" applyAlignment="1">
      <alignment horizontal="center"/>
    </xf>
    <xf numFmtId="0" fontId="2" fillId="2" borderId="32" xfId="0" applyFont="1" applyFill="1" applyBorder="1"/>
    <xf numFmtId="2" fontId="2" fillId="2" borderId="7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66" fontId="2" fillId="2" borderId="7" xfId="0" applyNumberFormat="1" applyFont="1" applyFill="1" applyBorder="1"/>
    <xf numFmtId="165" fontId="2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left" indent="3"/>
    </xf>
    <xf numFmtId="0" fontId="2" fillId="5" borderId="33" xfId="0" applyFont="1" applyFill="1" applyBorder="1"/>
    <xf numFmtId="0" fontId="2" fillId="5" borderId="12" xfId="0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166" fontId="2" fillId="5" borderId="12" xfId="0" applyNumberFormat="1" applyFont="1" applyFill="1" applyBorder="1" applyAlignment="1">
      <alignment horizontal="center"/>
    </xf>
    <xf numFmtId="167" fontId="2" fillId="5" borderId="12" xfId="0" applyNumberFormat="1" applyFont="1" applyFill="1" applyBorder="1" applyAlignment="1">
      <alignment horizontal="center"/>
    </xf>
    <xf numFmtId="2" fontId="2" fillId="5" borderId="27" xfId="0" applyNumberFormat="1" applyFont="1" applyFill="1" applyBorder="1" applyAlignment="1">
      <alignment horizontal="left" indent="3"/>
    </xf>
    <xf numFmtId="0" fontId="2" fillId="5" borderId="3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66" fontId="2" fillId="5" borderId="1" xfId="0" applyNumberFormat="1" applyFont="1" applyFill="1" applyBorder="1"/>
    <xf numFmtId="165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165" fontId="2" fillId="5" borderId="21" xfId="0" applyNumberFormat="1" applyFont="1" applyFill="1" applyBorder="1" applyAlignment="1">
      <alignment horizontal="center"/>
    </xf>
    <xf numFmtId="2" fontId="2" fillId="5" borderId="35" xfId="0" applyNumberFormat="1" applyFont="1" applyFill="1" applyBorder="1" applyAlignment="1">
      <alignment horizontal="left" indent="3"/>
    </xf>
    <xf numFmtId="2" fontId="2" fillId="5" borderId="1" xfId="0" applyNumberFormat="1" applyFont="1" applyFill="1" applyBorder="1" applyAlignment="1">
      <alignment horizontal="left" indent="3"/>
    </xf>
    <xf numFmtId="2" fontId="2" fillId="5" borderId="2" xfId="0" applyNumberFormat="1" applyFont="1" applyFill="1" applyBorder="1" applyAlignment="1">
      <alignment horizontal="left" indent="3"/>
    </xf>
    <xf numFmtId="165" fontId="2" fillId="3" borderId="7" xfId="0" applyNumberFormat="1" applyFont="1" applyFill="1" applyBorder="1" applyAlignment="1">
      <alignment horizontal="center"/>
    </xf>
    <xf numFmtId="2" fontId="2" fillId="24" borderId="36" xfId="0" applyNumberFormat="1" applyFont="1" applyFill="1" applyBorder="1" applyAlignment="1">
      <alignment horizontal="center"/>
    </xf>
    <xf numFmtId="2" fontId="2" fillId="24" borderId="1" xfId="0" applyNumberFormat="1" applyFont="1" applyFill="1" applyBorder="1" applyAlignment="1">
      <alignment horizontal="center"/>
    </xf>
    <xf numFmtId="166" fontId="2" fillId="15" borderId="3" xfId="0" applyNumberFormat="1" applyFont="1" applyFill="1" applyBorder="1" applyAlignment="1"/>
    <xf numFmtId="0" fontId="2" fillId="15" borderId="3" xfId="0" applyFont="1" applyFill="1" applyBorder="1" applyAlignment="1"/>
    <xf numFmtId="166" fontId="2" fillId="15" borderId="3" xfId="0" applyNumberFormat="1" applyFont="1" applyFill="1" applyBorder="1" applyAlignment="1">
      <alignment horizontal="left" indent="3"/>
    </xf>
    <xf numFmtId="0" fontId="2" fillId="18" borderId="12" xfId="0" applyFont="1" applyFill="1" applyBorder="1" applyAlignment="1">
      <alignment horizontal="center"/>
    </xf>
    <xf numFmtId="0" fontId="2" fillId="18" borderId="12" xfId="0" applyFont="1" applyFill="1" applyBorder="1"/>
    <xf numFmtId="2" fontId="2" fillId="18" borderId="12" xfId="0" applyNumberFormat="1" applyFont="1" applyFill="1" applyBorder="1"/>
    <xf numFmtId="2" fontId="2" fillId="18" borderId="12" xfId="0" applyNumberFormat="1" applyFont="1" applyFill="1" applyBorder="1" applyAlignment="1">
      <alignment horizontal="left" indent="3"/>
    </xf>
    <xf numFmtId="2" fontId="2" fillId="18" borderId="27" xfId="0" applyNumberFormat="1" applyFont="1" applyFill="1" applyBorder="1" applyAlignment="1">
      <alignment horizontal="left" indent="3"/>
    </xf>
    <xf numFmtId="0" fontId="2" fillId="11" borderId="3" xfId="11" applyFont="1" applyFill="1" applyBorder="1" applyAlignment="1">
      <alignment horizontal="left"/>
    </xf>
    <xf numFmtId="0" fontId="2" fillId="11" borderId="3" xfId="11" applyFont="1" applyFill="1" applyBorder="1" applyAlignment="1">
      <alignment horizontal="center"/>
    </xf>
    <xf numFmtId="166" fontId="2" fillId="11" borderId="3" xfId="11" applyNumberFormat="1" applyFont="1" applyFill="1" applyBorder="1" applyAlignment="1">
      <alignment horizontal="right"/>
    </xf>
    <xf numFmtId="166" fontId="2" fillId="11" borderId="3" xfId="11" applyNumberFormat="1" applyFont="1" applyFill="1" applyBorder="1"/>
    <xf numFmtId="166" fontId="2" fillId="11" borderId="3" xfId="11" applyNumberFormat="1" applyFont="1" applyFill="1" applyBorder="1" applyAlignment="1">
      <alignment horizontal="center"/>
    </xf>
    <xf numFmtId="167" fontId="2" fillId="11" borderId="3" xfId="11" applyNumberFormat="1" applyFont="1" applyFill="1" applyBorder="1"/>
    <xf numFmtId="2" fontId="2" fillId="11" borderId="3" xfId="11" applyNumberFormat="1" applyFont="1" applyFill="1" applyBorder="1"/>
    <xf numFmtId="2" fontId="2" fillId="11" borderId="3" xfId="11" applyNumberFormat="1" applyFont="1" applyFill="1" applyBorder="1" applyAlignment="1">
      <alignment horizontal="center"/>
    </xf>
    <xf numFmtId="166" fontId="2" fillId="11" borderId="3" xfId="11" applyNumberFormat="1" applyFont="1" applyFill="1" applyBorder="1" applyAlignment="1">
      <alignment horizontal="left" indent="3"/>
    </xf>
    <xf numFmtId="0" fontId="2" fillId="6" borderId="5" xfId="11" applyFont="1" applyFill="1" applyBorder="1"/>
    <xf numFmtId="0" fontId="2" fillId="6" borderId="5" xfId="11" applyFont="1" applyFill="1" applyBorder="1" applyAlignment="1">
      <alignment horizontal="center"/>
    </xf>
    <xf numFmtId="166" fontId="2" fillId="6" borderId="5" xfId="11" applyNumberFormat="1" applyFont="1" applyFill="1" applyBorder="1"/>
    <xf numFmtId="166" fontId="2" fillId="6" borderId="5" xfId="11" applyNumberFormat="1" applyFont="1" applyFill="1" applyBorder="1" applyAlignment="1">
      <alignment horizontal="center"/>
    </xf>
    <xf numFmtId="167" fontId="2" fillId="6" borderId="5" xfId="11" applyNumberFormat="1" applyFont="1" applyFill="1" applyBorder="1"/>
    <xf numFmtId="2" fontId="2" fillId="6" borderId="5" xfId="11" applyNumberFormat="1" applyFont="1" applyFill="1" applyBorder="1"/>
    <xf numFmtId="2" fontId="2" fillId="6" borderId="5" xfId="11" applyNumberFormat="1" applyFont="1" applyFill="1" applyBorder="1" applyAlignment="1">
      <alignment horizontal="center"/>
    </xf>
    <xf numFmtId="166" fontId="2" fillId="6" borderId="5" xfId="11" applyNumberFormat="1" applyFont="1" applyFill="1" applyBorder="1" applyAlignment="1">
      <alignment horizontal="left" indent="3"/>
    </xf>
    <xf numFmtId="2" fontId="2" fillId="6" borderId="26" xfId="11" applyNumberFormat="1" applyFont="1" applyFill="1" applyBorder="1" applyAlignment="1">
      <alignment horizontal="left" indent="3"/>
    </xf>
    <xf numFmtId="0" fontId="2" fillId="6" borderId="3" xfId="11" applyFont="1" applyFill="1" applyBorder="1"/>
    <xf numFmtId="0" fontId="2" fillId="6" borderId="3" xfId="11" applyFont="1" applyFill="1" applyBorder="1" applyAlignment="1">
      <alignment horizontal="center"/>
    </xf>
    <xf numFmtId="166" fontId="2" fillId="6" borderId="3" xfId="11" applyNumberFormat="1" applyFont="1" applyFill="1" applyBorder="1"/>
    <xf numFmtId="166" fontId="2" fillId="6" borderId="3" xfId="11" applyNumberFormat="1" applyFont="1" applyFill="1" applyBorder="1" applyAlignment="1">
      <alignment horizontal="center"/>
    </xf>
    <xf numFmtId="167" fontId="2" fillId="6" borderId="3" xfId="11" applyNumberFormat="1" applyFont="1" applyFill="1" applyBorder="1"/>
    <xf numFmtId="2" fontId="2" fillId="6" borderId="3" xfId="11" applyNumberFormat="1" applyFont="1" applyFill="1" applyBorder="1"/>
    <xf numFmtId="2" fontId="2" fillId="6" borderId="3" xfId="11" applyNumberFormat="1" applyFont="1" applyFill="1" applyBorder="1" applyAlignment="1">
      <alignment horizontal="center"/>
    </xf>
    <xf numFmtId="166" fontId="2" fillId="6" borderId="3" xfId="11" applyNumberFormat="1" applyFont="1" applyFill="1" applyBorder="1" applyAlignment="1">
      <alignment horizontal="left" indent="3"/>
    </xf>
    <xf numFmtId="2" fontId="2" fillId="6" borderId="9" xfId="11" applyNumberFormat="1" applyFont="1" applyFill="1" applyBorder="1" applyAlignment="1">
      <alignment horizontal="left" indent="3"/>
    </xf>
    <xf numFmtId="0" fontId="2" fillId="12" borderId="5" xfId="11" applyFont="1" applyFill="1" applyBorder="1"/>
    <xf numFmtId="0" fontId="2" fillId="12" borderId="5" xfId="11" applyFont="1" applyFill="1" applyBorder="1" applyAlignment="1">
      <alignment horizontal="center"/>
    </xf>
    <xf numFmtId="166" fontId="2" fillId="12" borderId="5" xfId="11" applyNumberFormat="1" applyFont="1" applyFill="1" applyBorder="1"/>
    <xf numFmtId="166" fontId="2" fillId="12" borderId="5" xfId="11" applyNumberFormat="1" applyFont="1" applyFill="1" applyBorder="1" applyAlignment="1">
      <alignment horizontal="center"/>
    </xf>
    <xf numFmtId="167" fontId="2" fillId="12" borderId="5" xfId="11" applyNumberFormat="1" applyFont="1" applyFill="1" applyBorder="1"/>
    <xf numFmtId="2" fontId="2" fillId="12" borderId="5" xfId="11" applyNumberFormat="1" applyFont="1" applyFill="1" applyBorder="1"/>
    <xf numFmtId="2" fontId="2" fillId="12" borderId="5" xfId="11" applyNumberFormat="1" applyFont="1" applyFill="1" applyBorder="1" applyAlignment="1">
      <alignment horizontal="center"/>
    </xf>
    <xf numFmtId="166" fontId="2" fillId="12" borderId="5" xfId="11" applyNumberFormat="1" applyFont="1" applyFill="1" applyBorder="1" applyAlignment="1">
      <alignment horizontal="left" indent="3"/>
    </xf>
    <xf numFmtId="2" fontId="2" fillId="12" borderId="26" xfId="11" applyNumberFormat="1" applyFont="1" applyFill="1" applyBorder="1" applyAlignment="1">
      <alignment horizontal="left" indent="3"/>
    </xf>
    <xf numFmtId="0" fontId="2" fillId="12" borderId="3" xfId="11" applyFont="1" applyFill="1" applyBorder="1"/>
    <xf numFmtId="0" fontId="2" fillId="12" borderId="3" xfId="11" applyFont="1" applyFill="1" applyBorder="1" applyAlignment="1">
      <alignment horizontal="center"/>
    </xf>
    <xf numFmtId="166" fontId="2" fillId="12" borderId="3" xfId="11" applyNumberFormat="1" applyFont="1" applyFill="1" applyBorder="1"/>
    <xf numFmtId="166" fontId="2" fillId="12" borderId="3" xfId="11" applyNumberFormat="1" applyFont="1" applyFill="1" applyBorder="1" applyAlignment="1">
      <alignment horizontal="center"/>
    </xf>
    <xf numFmtId="167" fontId="2" fillId="12" borderId="3" xfId="11" applyNumberFormat="1" applyFont="1" applyFill="1" applyBorder="1"/>
    <xf numFmtId="2" fontId="2" fillId="12" borderId="3" xfId="11" applyNumberFormat="1" applyFont="1" applyFill="1" applyBorder="1"/>
    <xf numFmtId="2" fontId="2" fillId="12" borderId="3" xfId="11" applyNumberFormat="1" applyFont="1" applyFill="1" applyBorder="1" applyAlignment="1">
      <alignment horizontal="center"/>
    </xf>
    <xf numFmtId="166" fontId="2" fillId="12" borderId="3" xfId="11" applyNumberFormat="1" applyFont="1" applyFill="1" applyBorder="1" applyAlignment="1">
      <alignment horizontal="left" indent="3"/>
    </xf>
    <xf numFmtId="2" fontId="2" fillId="12" borderId="9" xfId="11" applyNumberFormat="1" applyFont="1" applyFill="1" applyBorder="1" applyAlignment="1">
      <alignment horizontal="left" indent="3"/>
    </xf>
    <xf numFmtId="0" fontId="2" fillId="12" borderId="7" xfId="11" applyFont="1" applyFill="1" applyBorder="1"/>
    <xf numFmtId="0" fontId="2" fillId="12" borderId="7" xfId="11" applyFont="1" applyFill="1" applyBorder="1" applyAlignment="1">
      <alignment horizontal="center"/>
    </xf>
    <xf numFmtId="166" fontId="2" fillId="12" borderId="7" xfId="11" applyNumberFormat="1" applyFont="1" applyFill="1" applyBorder="1"/>
    <xf numFmtId="166" fontId="2" fillId="12" borderId="7" xfId="11" applyNumberFormat="1" applyFont="1" applyFill="1" applyBorder="1" applyAlignment="1">
      <alignment horizontal="center"/>
    </xf>
    <xf numFmtId="167" fontId="2" fillId="12" borderId="7" xfId="11" applyNumberFormat="1" applyFont="1" applyFill="1" applyBorder="1"/>
    <xf numFmtId="2" fontId="2" fillId="12" borderId="7" xfId="11" applyNumberFormat="1" applyFont="1" applyFill="1" applyBorder="1"/>
    <xf numFmtId="2" fontId="2" fillId="12" borderId="7" xfId="11" applyNumberFormat="1" applyFont="1" applyFill="1" applyBorder="1" applyAlignment="1">
      <alignment horizontal="center"/>
    </xf>
    <xf numFmtId="166" fontId="2" fillId="12" borderId="7" xfId="11" applyNumberFormat="1" applyFont="1" applyFill="1" applyBorder="1" applyAlignment="1">
      <alignment horizontal="left" indent="3"/>
    </xf>
    <xf numFmtId="2" fontId="2" fillId="12" borderId="10" xfId="11" applyNumberFormat="1" applyFont="1" applyFill="1" applyBorder="1" applyAlignment="1">
      <alignment horizontal="left" indent="3"/>
    </xf>
    <xf numFmtId="0" fontId="9" fillId="10" borderId="12" xfId="11" applyFont="1" applyFill="1" applyBorder="1"/>
    <xf numFmtId="0" fontId="9" fillId="10" borderId="12" xfId="11" applyFont="1" applyFill="1" applyBorder="1" applyAlignment="1">
      <alignment horizontal="center"/>
    </xf>
    <xf numFmtId="166" fontId="2" fillId="10" borderId="12" xfId="11" applyNumberFormat="1" applyFont="1" applyFill="1" applyBorder="1" applyAlignment="1">
      <alignment horizontal="left" indent="3"/>
    </xf>
    <xf numFmtId="0" fontId="9" fillId="10" borderId="21" xfId="11" applyFont="1" applyFill="1" applyBorder="1"/>
    <xf numFmtId="0" fontId="9" fillId="10" borderId="21" xfId="11" applyFont="1" applyFill="1" applyBorder="1" applyAlignment="1">
      <alignment horizontal="center"/>
    </xf>
    <xf numFmtId="166" fontId="2" fillId="10" borderId="21" xfId="11" applyNumberFormat="1" applyFont="1" applyFill="1" applyBorder="1" applyAlignment="1">
      <alignment horizontal="left" indent="3"/>
    </xf>
    <xf numFmtId="166" fontId="2" fillId="13" borderId="5" xfId="11" applyNumberFormat="1" applyFont="1" applyFill="1" applyBorder="1" applyAlignment="1">
      <alignment horizontal="left" indent="3"/>
    </xf>
    <xf numFmtId="166" fontId="2" fillId="13" borderId="3" xfId="11" applyNumberFormat="1" applyFont="1" applyFill="1" applyBorder="1" applyAlignment="1">
      <alignment horizontal="left" indent="3"/>
    </xf>
    <xf numFmtId="166" fontId="2" fillId="13" borderId="7" xfId="11" applyNumberFormat="1" applyFont="1" applyFill="1" applyBorder="1" applyAlignment="1">
      <alignment horizontal="left" indent="3"/>
    </xf>
    <xf numFmtId="0" fontId="2" fillId="11" borderId="5" xfId="11" applyFont="1" applyFill="1" applyBorder="1" applyAlignment="1">
      <alignment horizontal="left"/>
    </xf>
    <xf numFmtId="0" fontId="2" fillId="11" borderId="5" xfId="11" applyFont="1" applyFill="1" applyBorder="1" applyAlignment="1">
      <alignment horizontal="center"/>
    </xf>
    <xf numFmtId="166" fontId="2" fillId="11" borderId="5" xfId="11" applyNumberFormat="1" applyFont="1" applyFill="1" applyBorder="1" applyAlignment="1">
      <alignment horizontal="right"/>
    </xf>
    <xf numFmtId="166" fontId="2" fillId="11" borderId="5" xfId="11" applyNumberFormat="1" applyFont="1" applyFill="1" applyBorder="1"/>
    <xf numFmtId="166" fontId="2" fillId="11" borderId="5" xfId="11" applyNumberFormat="1" applyFont="1" applyFill="1" applyBorder="1" applyAlignment="1">
      <alignment horizontal="center"/>
    </xf>
    <xf numFmtId="167" fontId="2" fillId="11" borderId="5" xfId="11" applyNumberFormat="1" applyFont="1" applyFill="1" applyBorder="1"/>
    <xf numFmtId="2" fontId="2" fillId="11" borderId="5" xfId="11" applyNumberFormat="1" applyFont="1" applyFill="1" applyBorder="1"/>
    <xf numFmtId="2" fontId="2" fillId="11" borderId="5" xfId="11" applyNumberFormat="1" applyFont="1" applyFill="1" applyBorder="1" applyAlignment="1">
      <alignment horizontal="center"/>
    </xf>
    <xf numFmtId="166" fontId="2" fillId="11" borderId="5" xfId="11" applyNumberFormat="1" applyFont="1" applyFill="1" applyBorder="1" applyAlignment="1">
      <alignment horizontal="left" indent="3"/>
    </xf>
    <xf numFmtId="2" fontId="2" fillId="11" borderId="26" xfId="11" applyNumberFormat="1" applyFont="1" applyFill="1" applyBorder="1" applyAlignment="1">
      <alignment horizontal="left" indent="3"/>
    </xf>
    <xf numFmtId="2" fontId="2" fillId="11" borderId="27" xfId="11" applyNumberFormat="1" applyFont="1" applyFill="1" applyBorder="1" applyAlignment="1">
      <alignment horizontal="left" indent="3"/>
    </xf>
    <xf numFmtId="0" fontId="2" fillId="11" borderId="7" xfId="11" applyFont="1" applyFill="1" applyBorder="1" applyAlignment="1">
      <alignment horizontal="left"/>
    </xf>
    <xf numFmtId="0" fontId="2" fillId="11" borderId="7" xfId="11" applyFont="1" applyFill="1" applyBorder="1" applyAlignment="1">
      <alignment horizontal="center"/>
    </xf>
    <xf numFmtId="166" fontId="2" fillId="11" borderId="7" xfId="11" applyNumberFormat="1" applyFont="1" applyFill="1" applyBorder="1" applyAlignment="1">
      <alignment horizontal="right"/>
    </xf>
    <xf numFmtId="166" fontId="2" fillId="11" borderId="7" xfId="11" applyNumberFormat="1" applyFont="1" applyFill="1" applyBorder="1"/>
    <xf numFmtId="166" fontId="2" fillId="11" borderId="7" xfId="11" applyNumberFormat="1" applyFont="1" applyFill="1" applyBorder="1" applyAlignment="1">
      <alignment horizontal="center"/>
    </xf>
    <xf numFmtId="167" fontId="2" fillId="11" borderId="7" xfId="11" applyNumberFormat="1" applyFont="1" applyFill="1" applyBorder="1"/>
    <xf numFmtId="2" fontId="2" fillId="11" borderId="7" xfId="11" applyNumberFormat="1" applyFont="1" applyFill="1" applyBorder="1"/>
    <xf numFmtId="2" fontId="2" fillId="11" borderId="7" xfId="11" applyNumberFormat="1" applyFont="1" applyFill="1" applyBorder="1" applyAlignment="1">
      <alignment horizontal="center"/>
    </xf>
    <xf numFmtId="166" fontId="2" fillId="11" borderId="7" xfId="11" applyNumberFormat="1" applyFont="1" applyFill="1" applyBorder="1" applyAlignment="1">
      <alignment horizontal="left" indent="3"/>
    </xf>
    <xf numFmtId="2" fontId="2" fillId="11" borderId="18" xfId="11" applyNumberFormat="1" applyFont="1" applyFill="1" applyBorder="1" applyAlignment="1">
      <alignment horizontal="left" indent="3"/>
    </xf>
    <xf numFmtId="2" fontId="2" fillId="11" borderId="3" xfId="11" applyNumberFormat="1" applyFont="1" applyFill="1" applyBorder="1" applyAlignment="1">
      <alignment horizontal="left" indent="3"/>
    </xf>
    <xf numFmtId="2" fontId="2" fillId="6" borderId="5" xfId="11" applyNumberFormat="1" applyFont="1" applyFill="1" applyBorder="1" applyAlignment="1">
      <alignment horizontal="left" indent="3"/>
    </xf>
    <xf numFmtId="2" fontId="2" fillId="6" borderId="3" xfId="11" applyNumberFormat="1" applyFont="1" applyFill="1" applyBorder="1" applyAlignment="1">
      <alignment horizontal="left" indent="3"/>
    </xf>
    <xf numFmtId="2" fontId="2" fillId="6" borderId="10" xfId="11" applyNumberFormat="1" applyFont="1" applyFill="1" applyBorder="1" applyAlignment="1">
      <alignment horizontal="left" indent="3"/>
    </xf>
    <xf numFmtId="0" fontId="2" fillId="11" borderId="36" xfId="8" applyFont="1" applyFill="1" applyBorder="1" applyAlignment="1">
      <alignment horizontal="left" vertical="center"/>
    </xf>
    <xf numFmtId="0" fontId="2" fillId="11" borderId="36" xfId="8" applyFont="1" applyFill="1" applyBorder="1" applyAlignment="1">
      <alignment horizontal="center" vertical="center"/>
    </xf>
    <xf numFmtId="166" fontId="2" fillId="11" borderId="36" xfId="8" applyNumberFormat="1" applyFont="1" applyFill="1" applyBorder="1" applyAlignment="1">
      <alignment horizontal="center" vertical="center"/>
    </xf>
    <xf numFmtId="167" fontId="2" fillId="11" borderId="36" xfId="8" applyNumberFormat="1" applyFont="1" applyFill="1" applyBorder="1" applyAlignment="1">
      <alignment horizontal="center" vertical="center"/>
    </xf>
    <xf numFmtId="2" fontId="2" fillId="11" borderId="36" xfId="8" applyNumberFormat="1" applyFont="1" applyFill="1" applyBorder="1" applyAlignment="1">
      <alignment horizontal="center" vertical="center"/>
    </xf>
    <xf numFmtId="2" fontId="2" fillId="11" borderId="40" xfId="8" applyNumberFormat="1" applyFont="1" applyFill="1" applyBorder="1" applyAlignment="1">
      <alignment horizontal="center" vertical="center"/>
    </xf>
    <xf numFmtId="166" fontId="2" fillId="0" borderId="3" xfId="8" applyNumberFormat="1" applyFont="1" applyFill="1" applyBorder="1" applyAlignment="1">
      <alignment vertical="center"/>
    </xf>
    <xf numFmtId="166" fontId="2" fillId="0" borderId="3" xfId="8" applyNumberFormat="1" applyFont="1" applyFill="1" applyBorder="1" applyAlignment="1">
      <alignment horizontal="center" vertical="center"/>
    </xf>
    <xf numFmtId="167" fontId="2" fillId="0" borderId="3" xfId="8" applyNumberFormat="1" applyFont="1" applyFill="1" applyBorder="1" applyAlignment="1">
      <alignment horizontal="center" vertical="center"/>
    </xf>
    <xf numFmtId="2" fontId="2" fillId="0" borderId="3" xfId="8" applyNumberFormat="1" applyFont="1" applyFill="1" applyBorder="1" applyAlignment="1">
      <alignment horizontal="center" vertical="center"/>
    </xf>
    <xf numFmtId="2" fontId="2" fillId="0" borderId="27" xfId="8" applyNumberFormat="1" applyFont="1" applyFill="1" applyBorder="1" applyAlignment="1">
      <alignment horizontal="center" vertical="center"/>
    </xf>
    <xf numFmtId="0" fontId="9" fillId="10" borderId="12" xfId="8" applyFont="1" applyFill="1" applyBorder="1" applyAlignment="1">
      <alignment vertical="center"/>
    </xf>
    <xf numFmtId="0" fontId="9" fillId="10" borderId="12" xfId="8" applyFont="1" applyFill="1" applyBorder="1" applyAlignment="1">
      <alignment horizontal="center" vertical="center"/>
    </xf>
    <xf numFmtId="166" fontId="2" fillId="10" borderId="12" xfId="8" applyNumberFormat="1" applyFont="1" applyFill="1" applyBorder="1" applyAlignment="1">
      <alignment horizontal="center" vertical="center"/>
    </xf>
    <xf numFmtId="167" fontId="2" fillId="10" borderId="12" xfId="8" applyNumberFormat="1" applyFont="1" applyFill="1" applyBorder="1" applyAlignment="1">
      <alignment horizontal="center" vertical="center"/>
    </xf>
    <xf numFmtId="2" fontId="2" fillId="10" borderId="12" xfId="8" applyNumberFormat="1" applyFont="1" applyFill="1" applyBorder="1" applyAlignment="1">
      <alignment horizontal="center" vertical="center"/>
    </xf>
    <xf numFmtId="2" fontId="2" fillId="10" borderId="27" xfId="8" applyNumberFormat="1" applyFont="1" applyFill="1" applyBorder="1" applyAlignment="1">
      <alignment horizontal="center" vertical="center"/>
    </xf>
    <xf numFmtId="0" fontId="9" fillId="10" borderId="21" xfId="8" applyFont="1" applyFill="1" applyBorder="1" applyAlignment="1">
      <alignment vertical="center"/>
    </xf>
    <xf numFmtId="0" fontId="9" fillId="10" borderId="21" xfId="8" applyFont="1" applyFill="1" applyBorder="1" applyAlignment="1">
      <alignment horizontal="center" vertical="center"/>
    </xf>
    <xf numFmtId="166" fontId="2" fillId="10" borderId="21" xfId="8" applyNumberFormat="1" applyFont="1" applyFill="1" applyBorder="1" applyAlignment="1">
      <alignment horizontal="center" vertical="center"/>
    </xf>
    <xf numFmtId="167" fontId="2" fillId="10" borderId="21" xfId="8" applyNumberFormat="1" applyFont="1" applyFill="1" applyBorder="1" applyAlignment="1">
      <alignment horizontal="center" vertical="center"/>
    </xf>
    <xf numFmtId="2" fontId="2" fillId="10" borderId="21" xfId="8" applyNumberFormat="1" applyFont="1" applyFill="1" applyBorder="1" applyAlignment="1">
      <alignment horizontal="center" vertical="center"/>
    </xf>
    <xf numFmtId="2" fontId="2" fillId="10" borderId="28" xfId="8" applyNumberFormat="1" applyFont="1" applyFill="1" applyBorder="1" applyAlignment="1">
      <alignment horizontal="center" vertical="center"/>
    </xf>
    <xf numFmtId="0" fontId="2" fillId="13" borderId="5" xfId="8" applyFont="1" applyFill="1" applyBorder="1" applyAlignment="1">
      <alignment vertical="center"/>
    </xf>
    <xf numFmtId="0" fontId="2" fillId="13" borderId="5" xfId="8" applyFont="1" applyFill="1" applyBorder="1" applyAlignment="1">
      <alignment horizontal="center" vertical="center"/>
    </xf>
    <xf numFmtId="166" fontId="2" fillId="13" borderId="5" xfId="8" applyNumberFormat="1" applyFont="1" applyFill="1" applyBorder="1" applyAlignment="1">
      <alignment horizontal="center" vertical="center"/>
    </xf>
    <xf numFmtId="167" fontId="2" fillId="13" borderId="5" xfId="8" applyNumberFormat="1" applyFont="1" applyFill="1" applyBorder="1" applyAlignment="1">
      <alignment horizontal="center" vertical="center"/>
    </xf>
    <xf numFmtId="2" fontId="2" fillId="13" borderId="5" xfId="8" applyNumberFormat="1" applyFont="1" applyFill="1" applyBorder="1" applyAlignment="1">
      <alignment horizontal="center" vertical="center"/>
    </xf>
    <xf numFmtId="2" fontId="2" fillId="13" borderId="26" xfId="8" applyNumberFormat="1" applyFont="1" applyFill="1" applyBorder="1" applyAlignment="1">
      <alignment horizontal="center" vertical="center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2" fontId="2" fillId="13" borderId="9" xfId="8" applyNumberFormat="1" applyFont="1" applyFill="1" applyBorder="1" applyAlignment="1">
      <alignment horizontal="center" vertical="center"/>
    </xf>
    <xf numFmtId="0" fontId="2" fillId="13" borderId="7" xfId="8" applyFont="1" applyFill="1" applyBorder="1" applyAlignment="1">
      <alignment vertical="center"/>
    </xf>
    <xf numFmtId="0" fontId="2" fillId="13" borderId="7" xfId="8" applyFont="1" applyFill="1" applyBorder="1" applyAlignment="1">
      <alignment horizontal="center" vertical="center"/>
    </xf>
    <xf numFmtId="166" fontId="2" fillId="13" borderId="7" xfId="8" applyNumberFormat="1" applyFont="1" applyFill="1" applyBorder="1" applyAlignment="1">
      <alignment horizontal="center" vertical="center"/>
    </xf>
    <xf numFmtId="167" fontId="2" fillId="13" borderId="7" xfId="8" applyNumberFormat="1" applyFont="1" applyFill="1" applyBorder="1" applyAlignment="1">
      <alignment horizontal="center" vertical="center"/>
    </xf>
    <xf numFmtId="2" fontId="2" fillId="13" borderId="7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0" fontId="2" fillId="11" borderId="3" xfId="8" applyFont="1" applyFill="1" applyBorder="1" applyAlignment="1">
      <alignment horizontal="left" vertical="center"/>
    </xf>
    <xf numFmtId="0" fontId="2" fillId="11" borderId="3" xfId="8" applyFont="1" applyFill="1" applyBorder="1" applyAlignment="1">
      <alignment horizontal="center" vertical="center"/>
    </xf>
    <xf numFmtId="166" fontId="2" fillId="11" borderId="3" xfId="8" applyNumberFormat="1" applyFont="1" applyFill="1" applyBorder="1" applyAlignment="1">
      <alignment horizontal="center" vertical="center"/>
    </xf>
    <xf numFmtId="167" fontId="2" fillId="11" borderId="3" xfId="8" applyNumberFormat="1" applyFont="1" applyFill="1" applyBorder="1" applyAlignment="1">
      <alignment horizontal="center" vertical="center"/>
    </xf>
    <xf numFmtId="2" fontId="2" fillId="11" borderId="3" xfId="8" applyNumberFormat="1" applyFont="1" applyFill="1" applyBorder="1" applyAlignment="1">
      <alignment horizontal="center" vertical="center"/>
    </xf>
    <xf numFmtId="2" fontId="2" fillId="11" borderId="9" xfId="8" applyNumberFormat="1" applyFont="1" applyFill="1" applyBorder="1" applyAlignment="1">
      <alignment horizontal="center" vertical="center"/>
    </xf>
    <xf numFmtId="0" fontId="9" fillId="10" borderId="12" xfId="8" applyFont="1" applyFill="1" applyBorder="1" applyAlignment="1">
      <alignment horizontal="left" vertical="center"/>
    </xf>
    <xf numFmtId="0" fontId="9" fillId="10" borderId="21" xfId="8" applyFont="1" applyFill="1" applyBorder="1" applyAlignment="1">
      <alignment horizontal="left" vertical="center"/>
    </xf>
    <xf numFmtId="2" fontId="2" fillId="13" borderId="3" xfId="8" applyNumberFormat="1" applyFont="1" applyFill="1" applyBorder="1" applyAlignment="1">
      <alignment horizontal="left" vertical="center"/>
    </xf>
    <xf numFmtId="1" fontId="2" fillId="13" borderId="3" xfId="8" applyNumberFormat="1" applyFont="1" applyFill="1" applyBorder="1" applyAlignment="1">
      <alignment horizontal="center" vertical="center"/>
    </xf>
    <xf numFmtId="0" fontId="2" fillId="11" borderId="5" xfId="8" applyFont="1" applyFill="1" applyBorder="1" applyAlignment="1">
      <alignment horizontal="left" vertical="center"/>
    </xf>
    <xf numFmtId="0" fontId="2" fillId="11" borderId="5" xfId="8" applyFont="1" applyFill="1" applyBorder="1" applyAlignment="1">
      <alignment horizontal="center" vertical="center"/>
    </xf>
    <xf numFmtId="166" fontId="2" fillId="11" borderId="5" xfId="8" applyNumberFormat="1" applyFont="1" applyFill="1" applyBorder="1" applyAlignment="1">
      <alignment horizontal="center" vertical="center"/>
    </xf>
    <xf numFmtId="167" fontId="2" fillId="11" borderId="5" xfId="8" applyNumberFormat="1" applyFont="1" applyFill="1" applyBorder="1" applyAlignment="1">
      <alignment horizontal="center" vertical="center"/>
    </xf>
    <xf numFmtId="2" fontId="2" fillId="11" borderId="5" xfId="8" applyNumberFormat="1" applyFont="1" applyFill="1" applyBorder="1" applyAlignment="1">
      <alignment horizontal="center" vertical="center"/>
    </xf>
    <xf numFmtId="2" fontId="2" fillId="11" borderId="26" xfId="8" applyNumberFormat="1" applyFont="1" applyFill="1" applyBorder="1" applyAlignment="1">
      <alignment horizontal="center" vertical="center"/>
    </xf>
    <xf numFmtId="2" fontId="2" fillId="11" borderId="27" xfId="8" applyNumberFormat="1" applyFont="1" applyFill="1" applyBorder="1" applyAlignment="1">
      <alignment horizontal="center" vertical="center"/>
    </xf>
    <xf numFmtId="0" fontId="2" fillId="6" borderId="5" xfId="8" applyFont="1" applyFill="1" applyBorder="1" applyAlignment="1">
      <alignment horizontal="left" vertical="center"/>
    </xf>
    <xf numFmtId="0" fontId="2" fillId="6" borderId="5" xfId="8" applyFont="1" applyFill="1" applyBorder="1" applyAlignment="1">
      <alignment horizontal="center" vertical="center"/>
    </xf>
    <xf numFmtId="166" fontId="2" fillId="6" borderId="5" xfId="8" applyNumberFormat="1" applyFont="1" applyFill="1" applyBorder="1" applyAlignment="1">
      <alignment horizontal="center" vertical="center"/>
    </xf>
    <xf numFmtId="167" fontId="2" fillId="6" borderId="5" xfId="8" applyNumberFormat="1" applyFont="1" applyFill="1" applyBorder="1" applyAlignment="1">
      <alignment horizontal="center" vertical="center"/>
    </xf>
    <xf numFmtId="2" fontId="2" fillId="6" borderId="5" xfId="8" applyNumberFormat="1" applyFont="1" applyFill="1" applyBorder="1" applyAlignment="1">
      <alignment horizontal="center" vertical="center"/>
    </xf>
    <xf numFmtId="2" fontId="2" fillId="6" borderId="26" xfId="8" applyNumberFormat="1" applyFont="1" applyFill="1" applyBorder="1" applyAlignment="1">
      <alignment horizontal="center" vertical="center"/>
    </xf>
    <xf numFmtId="0" fontId="2" fillId="6" borderId="3" xfId="8" applyFont="1" applyFill="1" applyBorder="1" applyAlignment="1">
      <alignment horizontal="left" vertical="center"/>
    </xf>
    <xf numFmtId="0" fontId="2" fillId="6" borderId="3" xfId="8" applyFont="1" applyFill="1" applyBorder="1" applyAlignment="1">
      <alignment horizontal="center" vertical="center"/>
    </xf>
    <xf numFmtId="166" fontId="2" fillId="6" borderId="3" xfId="8" applyNumberFormat="1" applyFont="1" applyFill="1" applyBorder="1" applyAlignment="1">
      <alignment horizontal="center" vertical="center"/>
    </xf>
    <xf numFmtId="167" fontId="2" fillId="6" borderId="3" xfId="8" applyNumberFormat="1" applyFont="1" applyFill="1" applyBorder="1" applyAlignment="1">
      <alignment horizontal="center" vertical="center"/>
    </xf>
    <xf numFmtId="2" fontId="2" fillId="6" borderId="3" xfId="8" applyNumberFormat="1" applyFont="1" applyFill="1" applyBorder="1" applyAlignment="1">
      <alignment horizontal="center" vertical="center"/>
    </xf>
    <xf numFmtId="2" fontId="2" fillId="6" borderId="9" xfId="8" applyNumberFormat="1" applyFont="1" applyFill="1" applyBorder="1" applyAlignment="1">
      <alignment horizontal="center" vertical="center"/>
    </xf>
    <xf numFmtId="0" fontId="9" fillId="10" borderId="12" xfId="8" applyFont="1" applyFill="1" applyBorder="1"/>
    <xf numFmtId="0" fontId="9" fillId="10" borderId="12" xfId="8" applyFont="1" applyFill="1" applyBorder="1" applyAlignment="1">
      <alignment horizontal="center"/>
    </xf>
    <xf numFmtId="166" fontId="2" fillId="10" borderId="12" xfId="8" applyNumberFormat="1" applyFont="1" applyFill="1" applyBorder="1"/>
    <xf numFmtId="166" fontId="2" fillId="10" borderId="12" xfId="8" applyNumberFormat="1" applyFont="1" applyFill="1" applyBorder="1" applyAlignment="1">
      <alignment horizontal="center"/>
    </xf>
    <xf numFmtId="167" fontId="2" fillId="10" borderId="12" xfId="8" applyNumberFormat="1" applyFont="1" applyFill="1" applyBorder="1"/>
    <xf numFmtId="2" fontId="2" fillId="10" borderId="12" xfId="8" applyNumberFormat="1" applyFont="1" applyFill="1" applyBorder="1"/>
    <xf numFmtId="2" fontId="2" fillId="10" borderId="12" xfId="8" applyNumberFormat="1" applyFont="1" applyFill="1" applyBorder="1" applyAlignment="1">
      <alignment horizontal="center"/>
    </xf>
    <xf numFmtId="2" fontId="2" fillId="10" borderId="12" xfId="8" applyNumberFormat="1" applyFont="1" applyFill="1" applyBorder="1" applyAlignment="1">
      <alignment horizontal="left" indent="3"/>
    </xf>
    <xf numFmtId="2" fontId="2" fillId="10" borderId="27" xfId="8" applyNumberFormat="1" applyFont="1" applyFill="1" applyBorder="1" applyAlignment="1">
      <alignment horizontal="left" indent="3"/>
    </xf>
    <xf numFmtId="0" fontId="2" fillId="13" borderId="5" xfId="8" applyFont="1" applyFill="1" applyBorder="1"/>
    <xf numFmtId="0" fontId="2" fillId="13" borderId="5" xfId="8" applyFont="1" applyFill="1" applyBorder="1" applyAlignment="1">
      <alignment horizontal="center"/>
    </xf>
    <xf numFmtId="166" fontId="2" fillId="13" borderId="5" xfId="8" applyNumberFormat="1" applyFont="1" applyFill="1" applyBorder="1"/>
    <xf numFmtId="166" fontId="2" fillId="13" borderId="5" xfId="8" applyNumberFormat="1" applyFont="1" applyFill="1" applyBorder="1" applyAlignment="1">
      <alignment horizontal="center"/>
    </xf>
    <xf numFmtId="167" fontId="2" fillId="13" borderId="5" xfId="8" applyNumberFormat="1" applyFont="1" applyFill="1" applyBorder="1"/>
    <xf numFmtId="2" fontId="2" fillId="13" borderId="5" xfId="8" applyNumberFormat="1" applyFont="1" applyFill="1" applyBorder="1"/>
    <xf numFmtId="2" fontId="2" fillId="13" borderId="5" xfId="8" applyNumberFormat="1" applyFont="1" applyFill="1" applyBorder="1" applyAlignment="1">
      <alignment horizontal="center"/>
    </xf>
    <xf numFmtId="2" fontId="2" fillId="13" borderId="5" xfId="8" applyNumberFormat="1" applyFont="1" applyFill="1" applyBorder="1" applyAlignment="1">
      <alignment horizontal="left" indent="3"/>
    </xf>
    <xf numFmtId="2" fontId="2" fillId="13" borderId="26" xfId="8" applyNumberFormat="1" applyFont="1" applyFill="1" applyBorder="1" applyAlignment="1">
      <alignment horizontal="left" indent="3"/>
    </xf>
    <xf numFmtId="0" fontId="2" fillId="13" borderId="3" xfId="8" applyFont="1" applyFill="1" applyBorder="1"/>
    <xf numFmtId="0" fontId="2" fillId="13" borderId="3" xfId="8" applyFont="1" applyFill="1" applyBorder="1" applyAlignment="1">
      <alignment horizontal="center"/>
    </xf>
    <xf numFmtId="166" fontId="2" fillId="13" borderId="3" xfId="8" applyNumberFormat="1" applyFont="1" applyFill="1" applyBorder="1"/>
    <xf numFmtId="166" fontId="2" fillId="13" borderId="3" xfId="8" applyNumberFormat="1" applyFont="1" applyFill="1" applyBorder="1" applyAlignment="1">
      <alignment horizontal="center"/>
    </xf>
    <xf numFmtId="167" fontId="2" fillId="13" borderId="3" xfId="8" applyNumberFormat="1" applyFont="1" applyFill="1" applyBorder="1"/>
    <xf numFmtId="2" fontId="2" fillId="13" borderId="3" xfId="8" applyNumberFormat="1" applyFont="1" applyFill="1" applyBorder="1"/>
    <xf numFmtId="2" fontId="2" fillId="13" borderId="3" xfId="8" applyNumberFormat="1" applyFont="1" applyFill="1" applyBorder="1" applyAlignment="1">
      <alignment horizontal="center"/>
    </xf>
    <xf numFmtId="2" fontId="2" fillId="13" borderId="3" xfId="8" applyNumberFormat="1" applyFont="1" applyFill="1" applyBorder="1" applyAlignment="1">
      <alignment horizontal="left" indent="3"/>
    </xf>
    <xf numFmtId="2" fontId="2" fillId="13" borderId="9" xfId="8" applyNumberFormat="1" applyFont="1" applyFill="1" applyBorder="1" applyAlignment="1">
      <alignment horizontal="left" indent="3"/>
    </xf>
    <xf numFmtId="0" fontId="2" fillId="14" borderId="12" xfId="4" applyFont="1" applyFill="1" applyBorder="1" applyAlignment="1">
      <alignment vertical="center"/>
    </xf>
    <xf numFmtId="0" fontId="2" fillId="14" borderId="5" xfId="8" applyFont="1" applyFill="1" applyBorder="1" applyAlignment="1">
      <alignment vertical="center"/>
    </xf>
    <xf numFmtId="166" fontId="2" fillId="14" borderId="5" xfId="8" applyNumberFormat="1" applyFont="1" applyFill="1" applyBorder="1" applyAlignment="1">
      <alignment vertical="center"/>
    </xf>
    <xf numFmtId="166" fontId="2" fillId="14" borderId="5" xfId="8" applyNumberFormat="1" applyFont="1" applyFill="1" applyBorder="1" applyAlignment="1">
      <alignment horizontal="center" vertical="center"/>
    </xf>
    <xf numFmtId="164" fontId="2" fillId="14" borderId="5" xfId="8" applyNumberFormat="1" applyFont="1" applyFill="1" applyBorder="1" applyAlignment="1">
      <alignment horizontal="center" vertical="center"/>
    </xf>
    <xf numFmtId="2" fontId="2" fillId="14" borderId="5" xfId="8" applyNumberFormat="1" applyFont="1" applyFill="1" applyBorder="1" applyAlignment="1">
      <alignment vertical="center"/>
    </xf>
    <xf numFmtId="2" fontId="2" fillId="14" borderId="5" xfId="8" applyNumberFormat="1" applyFont="1" applyFill="1" applyBorder="1" applyAlignment="1">
      <alignment horizontal="center" vertical="center"/>
    </xf>
    <xf numFmtId="2" fontId="2" fillId="14" borderId="26" xfId="8" applyNumberFormat="1" applyFont="1" applyFill="1" applyBorder="1" applyAlignment="1">
      <alignment horizontal="center" vertical="center"/>
    </xf>
    <xf numFmtId="0" fontId="2" fillId="14" borderId="3" xfId="4" applyFont="1" applyFill="1" applyBorder="1" applyAlignment="1">
      <alignment vertical="center"/>
    </xf>
    <xf numFmtId="0" fontId="2" fillId="14" borderId="3" xfId="8" applyFont="1" applyFill="1" applyBorder="1" applyAlignment="1">
      <alignment vertical="center"/>
    </xf>
    <xf numFmtId="166" fontId="2" fillId="14" borderId="3" xfId="8" applyNumberFormat="1" applyFont="1" applyFill="1" applyBorder="1" applyAlignment="1">
      <alignment vertical="center"/>
    </xf>
    <xf numFmtId="166" fontId="2" fillId="14" borderId="3" xfId="8" applyNumberFormat="1" applyFont="1" applyFill="1" applyBorder="1" applyAlignment="1">
      <alignment horizontal="center" vertical="center"/>
    </xf>
    <xf numFmtId="0" fontId="2" fillId="14" borderId="12" xfId="8" applyFont="1" applyFill="1" applyBorder="1" applyAlignment="1">
      <alignment vertical="center"/>
    </xf>
    <xf numFmtId="164" fontId="2" fillId="14" borderId="3" xfId="8" applyNumberFormat="1" applyFont="1" applyFill="1" applyBorder="1" applyAlignment="1">
      <alignment horizontal="center" vertical="center"/>
    </xf>
    <xf numFmtId="2" fontId="2" fillId="14" borderId="3" xfId="8" applyNumberFormat="1" applyFont="1" applyFill="1" applyBorder="1" applyAlignment="1">
      <alignment vertical="center"/>
    </xf>
    <xf numFmtId="2" fontId="2" fillId="14" borderId="3" xfId="8" applyNumberFormat="1" applyFont="1" applyFill="1" applyBorder="1" applyAlignment="1">
      <alignment horizontal="center" vertical="center"/>
    </xf>
    <xf numFmtId="2" fontId="2" fillId="14" borderId="9" xfId="8" applyNumberFormat="1" applyFont="1" applyFill="1" applyBorder="1" applyAlignment="1">
      <alignment horizontal="center" vertical="center"/>
    </xf>
    <xf numFmtId="0" fontId="2" fillId="11" borderId="5" xfId="8" applyFont="1" applyFill="1" applyBorder="1" applyAlignment="1">
      <alignment horizontal="left"/>
    </xf>
    <xf numFmtId="0" fontId="2" fillId="11" borderId="5" xfId="8" applyFont="1" applyFill="1" applyBorder="1" applyAlignment="1">
      <alignment horizontal="center"/>
    </xf>
    <xf numFmtId="166" fontId="2" fillId="11" borderId="5" xfId="8" applyNumberFormat="1" applyFont="1" applyFill="1" applyBorder="1" applyAlignment="1">
      <alignment horizontal="right"/>
    </xf>
    <xf numFmtId="166" fontId="2" fillId="11" borderId="5" xfId="8" applyNumberFormat="1" applyFont="1" applyFill="1" applyBorder="1"/>
    <xf numFmtId="166" fontId="2" fillId="11" borderId="5" xfId="8" applyNumberFormat="1" applyFont="1" applyFill="1" applyBorder="1" applyAlignment="1">
      <alignment horizontal="center"/>
    </xf>
    <xf numFmtId="167" fontId="2" fillId="11" borderId="5" xfId="8" applyNumberFormat="1" applyFont="1" applyFill="1" applyBorder="1"/>
    <xf numFmtId="2" fontId="2" fillId="11" borderId="5" xfId="8" applyNumberFormat="1" applyFont="1" applyFill="1" applyBorder="1"/>
    <xf numFmtId="2" fontId="2" fillId="11" borderId="5" xfId="8" applyNumberFormat="1" applyFont="1" applyFill="1" applyBorder="1" applyAlignment="1">
      <alignment horizontal="center"/>
    </xf>
    <xf numFmtId="2" fontId="2" fillId="11" borderId="5" xfId="8" applyNumberFormat="1" applyFont="1" applyFill="1" applyBorder="1" applyAlignment="1">
      <alignment horizontal="left" indent="3"/>
    </xf>
    <xf numFmtId="2" fontId="2" fillId="11" borderId="26" xfId="8" applyNumberFormat="1" applyFont="1" applyFill="1" applyBorder="1" applyAlignment="1">
      <alignment horizontal="left" indent="3"/>
    </xf>
    <xf numFmtId="0" fontId="9" fillId="10" borderId="21" xfId="8" applyFont="1" applyFill="1" applyBorder="1"/>
    <xf numFmtId="0" fontId="9" fillId="10" borderId="21" xfId="8" applyFont="1" applyFill="1" applyBorder="1" applyAlignment="1">
      <alignment horizontal="center"/>
    </xf>
    <xf numFmtId="166" fontId="2" fillId="10" borderId="21" xfId="8" applyNumberFormat="1" applyFont="1" applyFill="1" applyBorder="1"/>
    <xf numFmtId="166" fontId="2" fillId="10" borderId="21" xfId="8" applyNumberFormat="1" applyFont="1" applyFill="1" applyBorder="1" applyAlignment="1">
      <alignment horizontal="center"/>
    </xf>
    <xf numFmtId="167" fontId="2" fillId="10" borderId="21" xfId="8" applyNumberFormat="1" applyFont="1" applyFill="1" applyBorder="1"/>
    <xf numFmtId="2" fontId="2" fillId="10" borderId="21" xfId="8" applyNumberFormat="1" applyFont="1" applyFill="1" applyBorder="1"/>
    <xf numFmtId="2" fontId="2" fillId="10" borderId="21" xfId="8" applyNumberFormat="1" applyFont="1" applyFill="1" applyBorder="1" applyAlignment="1">
      <alignment horizontal="center"/>
    </xf>
    <xf numFmtId="2" fontId="2" fillId="10" borderId="21" xfId="8" applyNumberFormat="1" applyFont="1" applyFill="1" applyBorder="1" applyAlignment="1">
      <alignment horizontal="left" indent="3"/>
    </xf>
    <xf numFmtId="2" fontId="2" fillId="10" borderId="28" xfId="8" applyNumberFormat="1" applyFont="1" applyFill="1" applyBorder="1" applyAlignment="1">
      <alignment horizontal="left" indent="3"/>
    </xf>
    <xf numFmtId="0" fontId="2" fillId="4" borderId="5" xfId="8" applyFont="1" applyFill="1" applyBorder="1"/>
    <xf numFmtId="0" fontId="2" fillId="4" borderId="5" xfId="8" applyFont="1" applyFill="1" applyBorder="1" applyAlignment="1">
      <alignment horizontal="center"/>
    </xf>
    <xf numFmtId="166" fontId="2" fillId="4" borderId="5" xfId="8" applyNumberFormat="1" applyFont="1" applyFill="1" applyBorder="1"/>
    <xf numFmtId="166" fontId="2" fillId="4" borderId="5" xfId="8" applyNumberFormat="1" applyFont="1" applyFill="1" applyBorder="1" applyAlignment="1">
      <alignment horizontal="center"/>
    </xf>
    <xf numFmtId="167" fontId="2" fillId="4" borderId="5" xfId="8" applyNumberFormat="1" applyFont="1" applyFill="1" applyBorder="1"/>
    <xf numFmtId="2" fontId="2" fillId="4" borderId="5" xfId="8" applyNumberFormat="1" applyFont="1" applyFill="1" applyBorder="1"/>
    <xf numFmtId="2" fontId="2" fillId="4" borderId="5" xfId="8" applyNumberFormat="1" applyFont="1" applyFill="1" applyBorder="1" applyAlignment="1">
      <alignment horizontal="center"/>
    </xf>
    <xf numFmtId="2" fontId="2" fillId="4" borderId="5" xfId="8" applyNumberFormat="1" applyFont="1" applyFill="1" applyBorder="1" applyAlignment="1">
      <alignment horizontal="left" indent="3"/>
    </xf>
    <xf numFmtId="2" fontId="2" fillId="4" borderId="26" xfId="8" applyNumberFormat="1" applyFont="1" applyFill="1" applyBorder="1" applyAlignment="1">
      <alignment horizontal="left" indent="3"/>
    </xf>
    <xf numFmtId="0" fontId="2" fillId="4" borderId="3" xfId="8" applyFont="1" applyFill="1" applyBorder="1"/>
    <xf numFmtId="0" fontId="2" fillId="4" borderId="3" xfId="8" applyFont="1" applyFill="1" applyBorder="1" applyAlignment="1">
      <alignment horizontal="center"/>
    </xf>
    <xf numFmtId="166" fontId="2" fillId="4" borderId="3" xfId="8" applyNumberFormat="1" applyFont="1" applyFill="1" applyBorder="1"/>
    <xf numFmtId="166" fontId="2" fillId="4" borderId="3" xfId="8" applyNumberFormat="1" applyFont="1" applyFill="1" applyBorder="1" applyAlignment="1">
      <alignment horizontal="center"/>
    </xf>
    <xf numFmtId="167" fontId="2" fillId="4" borderId="3" xfId="8" applyNumberFormat="1" applyFont="1" applyFill="1" applyBorder="1"/>
    <xf numFmtId="2" fontId="2" fillId="4" borderId="3" xfId="8" applyNumberFormat="1" applyFont="1" applyFill="1" applyBorder="1"/>
    <xf numFmtId="2" fontId="2" fillId="4" borderId="3" xfId="8" applyNumberFormat="1" applyFont="1" applyFill="1" applyBorder="1" applyAlignment="1">
      <alignment horizontal="center"/>
    </xf>
    <xf numFmtId="2" fontId="2" fillId="4" borderId="3" xfId="8" applyNumberFormat="1" applyFont="1" applyFill="1" applyBorder="1" applyAlignment="1">
      <alignment horizontal="left" indent="3"/>
    </xf>
    <xf numFmtId="2" fontId="2" fillId="4" borderId="9" xfId="8" applyNumberFormat="1" applyFont="1" applyFill="1" applyBorder="1" applyAlignment="1">
      <alignment horizontal="left" indent="3"/>
    </xf>
    <xf numFmtId="0" fontId="2" fillId="11" borderId="0" xfId="8" applyFont="1" applyFill="1" applyBorder="1" applyAlignment="1">
      <alignment vertical="center"/>
    </xf>
    <xf numFmtId="0" fontId="2" fillId="11" borderId="3" xfId="8" applyFont="1" applyFill="1" applyBorder="1" applyAlignment="1">
      <alignment horizontal="center"/>
    </xf>
    <xf numFmtId="166" fontId="2" fillId="11" borderId="3" xfId="8" applyNumberFormat="1" applyFont="1" applyFill="1" applyBorder="1" applyAlignment="1">
      <alignment horizontal="right"/>
    </xf>
    <xf numFmtId="166" fontId="2" fillId="11" borderId="3" xfId="8" applyNumberFormat="1" applyFont="1" applyFill="1" applyBorder="1"/>
    <xf numFmtId="166" fontId="2" fillId="11" borderId="3" xfId="8" applyNumberFormat="1" applyFont="1" applyFill="1" applyBorder="1" applyAlignment="1">
      <alignment horizontal="center"/>
    </xf>
    <xf numFmtId="167" fontId="2" fillId="11" borderId="3" xfId="8" applyNumberFormat="1" applyFont="1" applyFill="1" applyBorder="1"/>
    <xf numFmtId="2" fontId="2" fillId="11" borderId="3" xfId="8" applyNumberFormat="1" applyFont="1" applyFill="1" applyBorder="1"/>
    <xf numFmtId="2" fontId="2" fillId="11" borderId="3" xfId="8" applyNumberFormat="1" applyFont="1" applyFill="1" applyBorder="1" applyAlignment="1">
      <alignment horizontal="center"/>
    </xf>
    <xf numFmtId="2" fontId="2" fillId="11" borderId="3" xfId="8" applyNumberFormat="1" applyFont="1" applyFill="1" applyBorder="1" applyAlignment="1">
      <alignment horizontal="left" indent="3"/>
    </xf>
    <xf numFmtId="2" fontId="2" fillId="11" borderId="27" xfId="8" applyNumberFormat="1" applyFont="1" applyFill="1" applyBorder="1" applyAlignment="1">
      <alignment horizontal="left" indent="3"/>
    </xf>
    <xf numFmtId="0" fontId="2" fillId="6" borderId="3" xfId="0" applyFont="1" applyFill="1" applyBorder="1" applyAlignment="1">
      <alignment horizontal="left"/>
    </xf>
    <xf numFmtId="166" fontId="2" fillId="6" borderId="3" xfId="0" applyNumberFormat="1" applyFont="1" applyFill="1" applyBorder="1" applyAlignment="1">
      <alignment horizontal="right"/>
    </xf>
    <xf numFmtId="2" fontId="2" fillId="6" borderId="27" xfId="0" applyNumberFormat="1" applyFont="1" applyFill="1" applyBorder="1" applyAlignment="1">
      <alignment horizontal="left" indent="3"/>
    </xf>
    <xf numFmtId="2" fontId="2" fillId="13" borderId="5" xfId="8" applyNumberFormat="1" applyFont="1" applyFill="1" applyBorder="1" applyAlignment="1">
      <alignment horizontal="left" vertical="center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2" fillId="5" borderId="7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0" fontId="21" fillId="6" borderId="5" xfId="5" applyFont="1" applyFill="1" applyBorder="1" applyAlignment="1" applyProtection="1">
      <alignment vertical="center" wrapText="1"/>
      <protection locked="0"/>
    </xf>
    <xf numFmtId="0" fontId="21" fillId="6" borderId="5" xfId="5" applyFont="1" applyFill="1" applyBorder="1" applyAlignment="1" applyProtection="1">
      <alignment horizontal="center" vertical="center" wrapText="1"/>
      <protection locked="0"/>
    </xf>
    <xf numFmtId="0" fontId="21" fillId="6" borderId="5" xfId="5" applyFont="1" applyFill="1" applyBorder="1" applyAlignment="1" applyProtection="1">
      <alignment horizontal="center" vertical="center"/>
      <protection locked="0"/>
    </xf>
    <xf numFmtId="4" fontId="21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5" applyFont="1" applyFill="1" applyBorder="1" applyAlignment="1" applyProtection="1">
      <alignment vertical="center" wrapText="1"/>
      <protection locked="0"/>
    </xf>
    <xf numFmtId="0" fontId="21" fillId="6" borderId="3" xfId="5" applyFont="1" applyFill="1" applyBorder="1" applyAlignment="1" applyProtection="1">
      <alignment horizontal="center" vertical="center" wrapText="1"/>
      <protection locked="0"/>
    </xf>
    <xf numFmtId="0" fontId="21" fillId="6" borderId="3" xfId="5" applyFont="1" applyFill="1" applyBorder="1" applyAlignment="1" applyProtection="1">
      <alignment horizontal="center" vertical="center"/>
      <protection locked="0"/>
    </xf>
    <xf numFmtId="4" fontId="21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6" borderId="3" xfId="0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vertical="center" wrapText="1"/>
      <protection locked="0"/>
    </xf>
    <xf numFmtId="0" fontId="21" fillId="6" borderId="7" xfId="5" applyFont="1" applyFill="1" applyBorder="1" applyAlignment="1" applyProtection="1">
      <alignment horizontal="center" vertical="center" wrapText="1"/>
      <protection locked="0"/>
    </xf>
    <xf numFmtId="0" fontId="21" fillId="6" borderId="7" xfId="5" applyFont="1" applyFill="1" applyBorder="1" applyAlignment="1" applyProtection="1">
      <alignment horizontal="center" vertical="center"/>
      <protection locked="0"/>
    </xf>
    <xf numFmtId="4" fontId="21" fillId="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5" xfId="0" applyFont="1" applyFill="1" applyBorder="1" applyAlignment="1" applyProtection="1">
      <alignment vertical="center" wrapText="1"/>
      <protection locked="0"/>
    </xf>
    <xf numFmtId="0" fontId="21" fillId="16" borderId="5" xfId="5" applyFont="1" applyFill="1" applyBorder="1" applyAlignment="1" applyProtection="1">
      <alignment horizontal="center" vertical="center" wrapText="1"/>
      <protection locked="0"/>
    </xf>
    <xf numFmtId="0" fontId="21" fillId="16" borderId="5" xfId="5" applyFont="1" applyFill="1" applyBorder="1" applyAlignment="1" applyProtection="1">
      <alignment horizontal="center" vertical="center"/>
      <protection locked="0"/>
    </xf>
    <xf numFmtId="4" fontId="21" fillId="16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3" xfId="0" applyFont="1" applyFill="1" applyBorder="1" applyAlignment="1" applyProtection="1">
      <alignment vertical="center" wrapText="1"/>
      <protection locked="0"/>
    </xf>
    <xf numFmtId="0" fontId="21" fillId="16" borderId="3" xfId="5" applyFont="1" applyFill="1" applyBorder="1" applyAlignment="1" applyProtection="1">
      <alignment horizontal="center" vertical="center" wrapText="1"/>
      <protection locked="0"/>
    </xf>
    <xf numFmtId="0" fontId="21" fillId="16" borderId="3" xfId="5" applyFont="1" applyFill="1" applyBorder="1" applyAlignment="1" applyProtection="1">
      <alignment horizontal="center" vertical="center"/>
      <protection locked="0"/>
    </xf>
    <xf numFmtId="4" fontId="21" fillId="1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7" xfId="0" applyFont="1" applyFill="1" applyBorder="1" applyAlignment="1" applyProtection="1">
      <alignment vertical="center" wrapText="1"/>
      <protection locked="0"/>
    </xf>
    <xf numFmtId="0" fontId="21" fillId="16" borderId="7" xfId="5" applyFont="1" applyFill="1" applyBorder="1" applyAlignment="1" applyProtection="1">
      <alignment horizontal="center" vertical="center" wrapText="1"/>
      <protection locked="0"/>
    </xf>
    <xf numFmtId="0" fontId="21" fillId="16" borderId="7" xfId="5" applyFont="1" applyFill="1" applyBorder="1" applyAlignment="1" applyProtection="1">
      <alignment horizontal="center" vertical="center"/>
      <protection locked="0"/>
    </xf>
    <xf numFmtId="4" fontId="21" fillId="16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10" borderId="5" xfId="0" applyFont="1" applyFill="1" applyBorder="1" applyAlignment="1" applyProtection="1">
      <alignment vertical="center" wrapText="1"/>
      <protection locked="0"/>
    </xf>
    <xf numFmtId="0" fontId="21" fillId="10" borderId="5" xfId="5" applyFont="1" applyFill="1" applyBorder="1" applyAlignment="1" applyProtection="1">
      <alignment horizontal="center" vertical="center" wrapText="1"/>
      <protection locked="0"/>
    </xf>
    <xf numFmtId="0" fontId="21" fillId="10" borderId="5" xfId="5" applyFont="1" applyFill="1" applyBorder="1" applyAlignment="1" applyProtection="1">
      <alignment horizontal="center" vertical="center"/>
      <protection locked="0"/>
    </xf>
    <xf numFmtId="4" fontId="21" fillId="10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10" borderId="3" xfId="5" applyFont="1" applyFill="1" applyBorder="1" applyAlignment="1" applyProtection="1">
      <alignment horizontal="center" vertical="center" wrapText="1"/>
      <protection locked="0"/>
    </xf>
    <xf numFmtId="0" fontId="21" fillId="10" borderId="3" xfId="5" applyFont="1" applyFill="1" applyBorder="1" applyAlignment="1" applyProtection="1">
      <alignment horizontal="center" vertical="center"/>
      <protection locked="0"/>
    </xf>
    <xf numFmtId="4" fontId="21" fillId="10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0" borderId="3" xfId="0" applyFont="1" applyFill="1" applyBorder="1" applyAlignment="1" applyProtection="1">
      <alignment vertical="center" wrapText="1"/>
      <protection locked="0"/>
    </xf>
    <xf numFmtId="4" fontId="21" fillId="10" borderId="3" xfId="5" applyNumberFormat="1" applyFont="1" applyFill="1" applyBorder="1" applyAlignment="1" applyProtection="1">
      <alignment horizontal="center" vertical="center"/>
      <protection locked="0"/>
    </xf>
    <xf numFmtId="0" fontId="21" fillId="10" borderId="7" xfId="0" applyFont="1" applyFill="1" applyBorder="1" applyAlignment="1" applyProtection="1">
      <alignment vertical="center" wrapText="1"/>
      <protection locked="0"/>
    </xf>
    <xf numFmtId="0" fontId="21" fillId="10" borderId="7" xfId="5" applyFont="1" applyFill="1" applyBorder="1" applyAlignment="1" applyProtection="1">
      <alignment horizontal="center" vertical="center" wrapText="1"/>
      <protection locked="0"/>
    </xf>
    <xf numFmtId="0" fontId="21" fillId="10" borderId="7" xfId="5" applyFont="1" applyFill="1" applyBorder="1" applyAlignment="1" applyProtection="1">
      <alignment horizontal="center" vertical="center"/>
      <protection locked="0"/>
    </xf>
    <xf numFmtId="4" fontId="21" fillId="10" borderId="7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5" xfId="0" applyFont="1" applyFill="1" applyBorder="1" applyAlignment="1" applyProtection="1">
      <alignment vertical="center" wrapText="1"/>
      <protection locked="0"/>
    </xf>
    <xf numFmtId="4" fontId="21" fillId="8" borderId="5" xfId="5" applyNumberFormat="1" applyFont="1" applyFill="1" applyBorder="1" applyAlignment="1" applyProtection="1">
      <alignment horizontal="center" vertical="center"/>
      <protection locked="0"/>
    </xf>
    <xf numFmtId="4" fontId="21" fillId="8" borderId="5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0" applyFont="1" applyFill="1" applyBorder="1" applyAlignment="1" applyProtection="1">
      <alignment vertical="center" wrapText="1"/>
      <protection locked="0"/>
    </xf>
    <xf numFmtId="0" fontId="21" fillId="8" borderId="3" xfId="5" applyFont="1" applyFill="1" applyBorder="1" applyAlignment="1" applyProtection="1">
      <alignment horizontal="center" vertical="center" wrapText="1"/>
      <protection locked="0"/>
    </xf>
    <xf numFmtId="4" fontId="21" fillId="8" borderId="3" xfId="5" applyNumberFormat="1" applyFont="1" applyFill="1" applyBorder="1" applyAlignment="1" applyProtection="1">
      <alignment horizontal="center" vertical="center"/>
      <protection locked="0"/>
    </xf>
    <xf numFmtId="4" fontId="21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8" borderId="3" xfId="5" applyFont="1" applyFill="1" applyBorder="1" applyAlignment="1" applyProtection="1">
      <alignment horizontal="center" vertical="center"/>
      <protection locked="0"/>
    </xf>
    <xf numFmtId="0" fontId="21" fillId="8" borderId="7" xfId="0" applyFont="1" applyFill="1" applyBorder="1" applyAlignment="1" applyProtection="1">
      <alignment vertical="center" wrapText="1"/>
      <protection locked="0"/>
    </xf>
    <xf numFmtId="0" fontId="21" fillId="8" borderId="7" xfId="5" applyFont="1" applyFill="1" applyBorder="1" applyAlignment="1" applyProtection="1">
      <alignment horizontal="center" vertical="center" wrapText="1"/>
      <protection locked="0"/>
    </xf>
    <xf numFmtId="4" fontId="21" fillId="8" borderId="7" xfId="5" applyNumberFormat="1" applyFont="1" applyFill="1" applyBorder="1" applyAlignment="1" applyProtection="1">
      <alignment horizontal="center" vertical="center"/>
      <protection locked="0"/>
    </xf>
    <xf numFmtId="4" fontId="21" fillId="8" borderId="7" xfId="5" applyNumberFormat="1" applyFont="1" applyFill="1" applyBorder="1" applyAlignment="1" applyProtection="1">
      <alignment horizontal="right" vertical="center" wrapText="1"/>
      <protection locked="0"/>
    </xf>
    <xf numFmtId="4" fontId="21" fillId="6" borderId="5" xfId="0" applyNumberFormat="1" applyFont="1" applyFill="1" applyBorder="1" applyAlignment="1" applyProtection="1">
      <alignment vertical="center" wrapText="1"/>
      <protection locked="0"/>
    </xf>
    <xf numFmtId="167" fontId="2" fillId="2" borderId="5" xfId="0" applyNumberFormat="1" applyFont="1" applyFill="1" applyBorder="1" applyAlignment="1" applyProtection="1">
      <alignment vertical="center"/>
    </xf>
    <xf numFmtId="2" fontId="21" fillId="6" borderId="5" xfId="0" applyNumberFormat="1" applyFont="1" applyFill="1" applyBorder="1" applyAlignment="1" applyProtection="1">
      <alignment vertical="center"/>
      <protection locked="0"/>
    </xf>
    <xf numFmtId="2" fontId="2" fillId="6" borderId="14" xfId="0" applyNumberFormat="1" applyFont="1" applyFill="1" applyBorder="1" applyAlignment="1" applyProtection="1">
      <alignment horizontal="left" vertical="center"/>
    </xf>
    <xf numFmtId="2" fontId="2" fillId="6" borderId="26" xfId="0" applyNumberFormat="1" applyFont="1" applyFill="1" applyBorder="1" applyAlignment="1" applyProtection="1">
      <alignment horizontal="left" vertical="center"/>
    </xf>
    <xf numFmtId="2" fontId="0" fillId="0" borderId="0" xfId="0" applyNumberFormat="1" applyAlignment="1">
      <alignment vertical="center"/>
    </xf>
    <xf numFmtId="4" fontId="21" fillId="6" borderId="3" xfId="0" applyNumberFormat="1" applyFont="1" applyFill="1" applyBorder="1" applyAlignment="1" applyProtection="1">
      <alignment vertical="center" wrapText="1"/>
      <protection locked="0"/>
    </xf>
    <xf numFmtId="167" fontId="2" fillId="2" borderId="3" xfId="0" applyNumberFormat="1" applyFont="1" applyFill="1" applyBorder="1" applyAlignment="1" applyProtection="1">
      <alignment vertical="center"/>
    </xf>
    <xf numFmtId="2" fontId="21" fillId="6" borderId="3" xfId="0" applyNumberFormat="1" applyFont="1" applyFill="1" applyBorder="1" applyAlignment="1" applyProtection="1">
      <alignment vertical="center"/>
      <protection locked="0"/>
    </xf>
    <xf numFmtId="2" fontId="2" fillId="6" borderId="3" xfId="0" applyNumberFormat="1" applyFont="1" applyFill="1" applyBorder="1" applyAlignment="1" applyProtection="1">
      <alignment horizontal="left" vertical="center"/>
    </xf>
    <xf numFmtId="2" fontId="2" fillId="6" borderId="16" xfId="0" applyNumberFormat="1" applyFont="1" applyFill="1" applyBorder="1" applyAlignment="1" applyProtection="1">
      <alignment horizontal="left" vertical="center"/>
    </xf>
    <xf numFmtId="2" fontId="2" fillId="6" borderId="9" xfId="0" applyNumberFormat="1" applyFont="1" applyFill="1" applyBorder="1" applyAlignment="1" applyProtection="1">
      <alignment horizontal="left" vertical="center"/>
    </xf>
    <xf numFmtId="4" fontId="21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7" xfId="0" applyFont="1" applyFill="1" applyBorder="1" applyAlignment="1">
      <alignment horizontal="center" vertical="center"/>
    </xf>
    <xf numFmtId="4" fontId="21" fillId="6" borderId="7" xfId="0" applyNumberFormat="1" applyFont="1" applyFill="1" applyBorder="1" applyAlignment="1" applyProtection="1">
      <alignment vertical="center" wrapText="1"/>
      <protection locked="0"/>
    </xf>
    <xf numFmtId="167" fontId="2" fillId="2" borderId="7" xfId="0" applyNumberFormat="1" applyFont="1" applyFill="1" applyBorder="1" applyAlignment="1" applyProtection="1">
      <alignment vertical="center"/>
    </xf>
    <xf numFmtId="2" fontId="21" fillId="6" borderId="7" xfId="0" applyNumberFormat="1" applyFont="1" applyFill="1" applyBorder="1" applyAlignment="1" applyProtection="1">
      <alignment vertical="center"/>
      <protection locked="0"/>
    </xf>
    <xf numFmtId="2" fontId="2" fillId="6" borderId="11" xfId="0" applyNumberFormat="1" applyFont="1" applyFill="1" applyBorder="1" applyAlignment="1" applyProtection="1">
      <alignment horizontal="left" vertical="center"/>
    </xf>
    <xf numFmtId="2" fontId="2" fillId="6" borderId="7" xfId="0" applyNumberFormat="1" applyFont="1" applyFill="1" applyBorder="1" applyAlignment="1" applyProtection="1">
      <alignment horizontal="left" vertical="center"/>
    </xf>
    <xf numFmtId="2" fontId="2" fillId="6" borderId="10" xfId="0" applyNumberFormat="1" applyFont="1" applyFill="1" applyBorder="1" applyAlignment="1" applyProtection="1">
      <alignment horizontal="left" vertical="center"/>
    </xf>
    <xf numFmtId="0" fontId="2" fillId="16" borderId="12" xfId="0" applyFont="1" applyFill="1" applyBorder="1" applyAlignment="1">
      <alignment horizontal="center" vertical="center"/>
    </xf>
    <xf numFmtId="4" fontId="21" fillId="16" borderId="5" xfId="0" applyNumberFormat="1" applyFont="1" applyFill="1" applyBorder="1" applyAlignment="1" applyProtection="1">
      <alignment vertical="center" wrapText="1"/>
      <protection locked="0"/>
    </xf>
    <xf numFmtId="167" fontId="2" fillId="5" borderId="12" xfId="0" applyNumberFormat="1" applyFont="1" applyFill="1" applyBorder="1" applyAlignment="1" applyProtection="1">
      <alignment vertical="center"/>
    </xf>
    <xf numFmtId="2" fontId="21" fillId="16" borderId="5" xfId="0" applyNumberFormat="1" applyFont="1" applyFill="1" applyBorder="1" applyAlignment="1" applyProtection="1">
      <alignment vertical="center"/>
      <protection locked="0"/>
    </xf>
    <xf numFmtId="2" fontId="2" fillId="5" borderId="12" xfId="0" applyNumberFormat="1" applyFont="1" applyFill="1" applyBorder="1" applyAlignment="1" applyProtection="1">
      <alignment horizontal="left" vertical="center"/>
    </xf>
    <xf numFmtId="2" fontId="2" fillId="5" borderId="27" xfId="0" applyNumberFormat="1" applyFont="1" applyFill="1" applyBorder="1" applyAlignment="1" applyProtection="1">
      <alignment horizontal="left" vertical="center"/>
    </xf>
    <xf numFmtId="0" fontId="2" fillId="16" borderId="3" xfId="0" applyFont="1" applyFill="1" applyBorder="1" applyAlignment="1">
      <alignment horizontal="center" vertical="center"/>
    </xf>
    <xf numFmtId="4" fontId="21" fillId="16" borderId="3" xfId="0" applyNumberFormat="1" applyFont="1" applyFill="1" applyBorder="1" applyAlignment="1" applyProtection="1">
      <alignment vertical="center" wrapText="1"/>
      <protection locked="0"/>
    </xf>
    <xf numFmtId="2" fontId="21" fillId="16" borderId="3" xfId="0" applyNumberFormat="1" applyFont="1" applyFill="1" applyBorder="1" applyAlignment="1" applyProtection="1">
      <alignment vertical="center"/>
      <protection locked="0"/>
    </xf>
    <xf numFmtId="167" fontId="2" fillId="5" borderId="3" xfId="0" applyNumberFormat="1" applyFont="1" applyFill="1" applyBorder="1" applyAlignment="1" applyProtection="1">
      <alignment vertical="center"/>
    </xf>
    <xf numFmtId="2" fontId="2" fillId="5" borderId="9" xfId="0" applyNumberFormat="1" applyFont="1" applyFill="1" applyBorder="1" applyAlignment="1" applyProtection="1">
      <alignment horizontal="left" vertical="center"/>
    </xf>
    <xf numFmtId="2" fontId="2" fillId="5" borderId="3" xfId="0" applyNumberFormat="1" applyFont="1" applyFill="1" applyBorder="1" applyAlignment="1" applyProtection="1">
      <alignment horizontal="left" vertical="center"/>
    </xf>
    <xf numFmtId="0" fontId="2" fillId="16" borderId="7" xfId="0" applyFont="1" applyFill="1" applyBorder="1" applyAlignment="1">
      <alignment horizontal="center" vertical="center"/>
    </xf>
    <xf numFmtId="4" fontId="21" fillId="16" borderId="7" xfId="0" applyNumberFormat="1" applyFont="1" applyFill="1" applyBorder="1" applyAlignment="1" applyProtection="1">
      <alignment vertical="center" wrapText="1"/>
      <protection locked="0"/>
    </xf>
    <xf numFmtId="167" fontId="2" fillId="5" borderId="7" xfId="0" applyNumberFormat="1" applyFont="1" applyFill="1" applyBorder="1" applyAlignment="1" applyProtection="1">
      <alignment vertical="center"/>
    </xf>
    <xf numFmtId="2" fontId="21" fillId="16" borderId="7" xfId="0" applyNumberFormat="1" applyFont="1" applyFill="1" applyBorder="1" applyAlignment="1" applyProtection="1">
      <alignment vertical="center"/>
      <protection locked="0"/>
    </xf>
    <xf numFmtId="2" fontId="2" fillId="5" borderId="7" xfId="0" applyNumberFormat="1" applyFont="1" applyFill="1" applyBorder="1" applyAlignment="1" applyProtection="1">
      <alignment horizontal="left" vertical="center"/>
    </xf>
    <xf numFmtId="2" fontId="2" fillId="5" borderId="10" xfId="0" applyNumberFormat="1" applyFont="1" applyFill="1" applyBorder="1" applyAlignment="1" applyProtection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4" fontId="21" fillId="10" borderId="5" xfId="0" applyNumberFormat="1" applyFont="1" applyFill="1" applyBorder="1" applyAlignment="1" applyProtection="1">
      <alignment vertical="center" wrapText="1"/>
      <protection locked="0"/>
    </xf>
    <xf numFmtId="167" fontId="2" fillId="3" borderId="12" xfId="0" applyNumberFormat="1" applyFont="1" applyFill="1" applyBorder="1" applyAlignment="1" applyProtection="1">
      <alignment vertical="center"/>
    </xf>
    <xf numFmtId="2" fontId="21" fillId="10" borderId="5" xfId="0" applyNumberFormat="1" applyFont="1" applyFill="1" applyBorder="1" applyAlignment="1" applyProtection="1">
      <alignment vertical="center"/>
      <protection locked="0"/>
    </xf>
    <xf numFmtId="2" fontId="2" fillId="3" borderId="12" xfId="0" applyNumberFormat="1" applyFont="1" applyFill="1" applyBorder="1" applyAlignment="1" applyProtection="1">
      <alignment horizontal="left" vertical="center"/>
    </xf>
    <xf numFmtId="2" fontId="2" fillId="3" borderId="27" xfId="0" applyNumberFormat="1" applyFont="1" applyFill="1" applyBorder="1" applyAlignment="1" applyProtection="1">
      <alignment horizontal="left" vertical="center"/>
    </xf>
    <xf numFmtId="0" fontId="2" fillId="10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 applyProtection="1">
      <alignment vertical="center"/>
      <protection locked="0"/>
    </xf>
    <xf numFmtId="4" fontId="21" fillId="10" borderId="3" xfId="0" applyNumberFormat="1" applyFont="1" applyFill="1" applyBorder="1" applyAlignment="1" applyProtection="1">
      <alignment vertical="center" wrapText="1"/>
      <protection locked="0"/>
    </xf>
    <xf numFmtId="167" fontId="2" fillId="3" borderId="3" xfId="0" applyNumberFormat="1" applyFont="1" applyFill="1" applyBorder="1" applyAlignment="1" applyProtection="1">
      <alignment vertical="center"/>
    </xf>
    <xf numFmtId="2" fontId="21" fillId="10" borderId="3" xfId="0" applyNumberFormat="1" applyFont="1" applyFill="1" applyBorder="1" applyAlignment="1" applyProtection="1">
      <alignment vertical="center"/>
      <protection locked="0"/>
    </xf>
    <xf numFmtId="2" fontId="2" fillId="3" borderId="3" xfId="0" applyNumberFormat="1" applyFont="1" applyFill="1" applyBorder="1" applyAlignment="1" applyProtection="1">
      <alignment horizontal="left" vertical="center"/>
    </xf>
    <xf numFmtId="2" fontId="2" fillId="3" borderId="9" xfId="0" applyNumberFormat="1" applyFont="1" applyFill="1" applyBorder="1" applyAlignment="1" applyProtection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4" fontId="21" fillId="10" borderId="7" xfId="0" applyNumberFormat="1" applyFont="1" applyFill="1" applyBorder="1" applyAlignment="1" applyProtection="1">
      <alignment vertical="center" wrapText="1"/>
      <protection locked="0"/>
    </xf>
    <xf numFmtId="167" fontId="2" fillId="3" borderId="7" xfId="0" applyNumberFormat="1" applyFont="1" applyFill="1" applyBorder="1" applyAlignment="1" applyProtection="1">
      <alignment vertical="center"/>
    </xf>
    <xf numFmtId="2" fontId="21" fillId="10" borderId="7" xfId="0" applyNumberFormat="1" applyFont="1" applyFill="1" applyBorder="1" applyAlignment="1" applyProtection="1">
      <alignment vertical="center"/>
      <protection locked="0"/>
    </xf>
    <xf numFmtId="2" fontId="2" fillId="3" borderId="7" xfId="0" applyNumberFormat="1" applyFont="1" applyFill="1" applyBorder="1" applyAlignment="1" applyProtection="1">
      <alignment horizontal="left" vertical="center"/>
    </xf>
    <xf numFmtId="2" fontId="2" fillId="3" borderId="10" xfId="0" applyNumberFormat="1" applyFont="1" applyFill="1" applyBorder="1" applyAlignment="1" applyProtection="1">
      <alignment horizontal="left" vertical="center"/>
    </xf>
    <xf numFmtId="0" fontId="2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 applyProtection="1">
      <alignment horizontal="center" vertical="center" wrapText="1"/>
      <protection locked="0"/>
    </xf>
    <xf numFmtId="4" fontId="21" fillId="8" borderId="5" xfId="0" applyNumberFormat="1" applyFont="1" applyFill="1" applyBorder="1" applyAlignment="1" applyProtection="1">
      <alignment vertical="center" wrapText="1"/>
      <protection locked="0"/>
    </xf>
    <xf numFmtId="167" fontId="2" fillId="4" borderId="12" xfId="0" applyNumberFormat="1" applyFont="1" applyFill="1" applyBorder="1" applyAlignment="1" applyProtection="1">
      <alignment vertical="center"/>
    </xf>
    <xf numFmtId="2" fontId="21" fillId="8" borderId="5" xfId="0" applyNumberFormat="1" applyFont="1" applyFill="1" applyBorder="1" applyAlignment="1" applyProtection="1">
      <alignment vertical="center"/>
      <protection locked="0"/>
    </xf>
    <xf numFmtId="2" fontId="2" fillId="4" borderId="12" xfId="0" applyNumberFormat="1" applyFont="1" applyFill="1" applyBorder="1" applyAlignment="1" applyProtection="1">
      <alignment horizontal="left" vertical="center"/>
    </xf>
    <xf numFmtId="2" fontId="2" fillId="4" borderId="27" xfId="0" applyNumberFormat="1" applyFont="1" applyFill="1" applyBorder="1" applyAlignment="1" applyProtection="1">
      <alignment horizontal="left" vertical="center"/>
    </xf>
    <xf numFmtId="0" fontId="2" fillId="8" borderId="3" xfId="0" applyFont="1" applyFill="1" applyBorder="1" applyAlignment="1">
      <alignment horizontal="center" vertical="center"/>
    </xf>
    <xf numFmtId="4" fontId="21" fillId="8" borderId="3" xfId="0" applyNumberFormat="1" applyFont="1" applyFill="1" applyBorder="1" applyAlignment="1" applyProtection="1">
      <alignment vertical="center" wrapText="1"/>
      <protection locked="0"/>
    </xf>
    <xf numFmtId="167" fontId="2" fillId="4" borderId="3" xfId="0" applyNumberFormat="1" applyFont="1" applyFill="1" applyBorder="1" applyAlignment="1" applyProtection="1">
      <alignment vertical="center"/>
    </xf>
    <xf numFmtId="2" fontId="21" fillId="8" borderId="3" xfId="0" applyNumberFormat="1" applyFont="1" applyFill="1" applyBorder="1" applyAlignment="1" applyProtection="1">
      <alignment vertical="center"/>
      <protection locked="0"/>
    </xf>
    <xf numFmtId="2" fontId="2" fillId="4" borderId="3" xfId="0" applyNumberFormat="1" applyFont="1" applyFill="1" applyBorder="1" applyAlignment="1" applyProtection="1">
      <alignment horizontal="left" vertical="center"/>
    </xf>
    <xf numFmtId="2" fontId="2" fillId="4" borderId="9" xfId="0" applyNumberFormat="1" applyFont="1" applyFill="1" applyBorder="1" applyAlignment="1" applyProtection="1">
      <alignment horizontal="left" vertical="center"/>
    </xf>
    <xf numFmtId="0" fontId="21" fillId="8" borderId="3" xfId="0" applyFont="1" applyFill="1" applyBorder="1" applyAlignment="1" applyProtection="1">
      <alignment horizontal="center" vertical="center" wrapText="1"/>
      <protection locked="0"/>
    </xf>
    <xf numFmtId="4" fontId="21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7" xfId="0" applyFont="1" applyFill="1" applyBorder="1" applyAlignment="1">
      <alignment horizontal="center" vertical="center"/>
    </xf>
    <xf numFmtId="4" fontId="21" fillId="8" borderId="7" xfId="0" applyNumberFormat="1" applyFont="1" applyFill="1" applyBorder="1" applyAlignment="1" applyProtection="1">
      <alignment vertical="center" wrapText="1"/>
      <protection locked="0"/>
    </xf>
    <xf numFmtId="167" fontId="2" fillId="4" borderId="7" xfId="0" applyNumberFormat="1" applyFont="1" applyFill="1" applyBorder="1" applyAlignment="1" applyProtection="1">
      <alignment vertical="center"/>
    </xf>
    <xf numFmtId="2" fontId="21" fillId="8" borderId="7" xfId="0" applyNumberFormat="1" applyFont="1" applyFill="1" applyBorder="1" applyAlignment="1" applyProtection="1">
      <alignment vertical="center"/>
      <protection locked="0"/>
    </xf>
    <xf numFmtId="2" fontId="2" fillId="4" borderId="7" xfId="0" applyNumberFormat="1" applyFont="1" applyFill="1" applyBorder="1" applyAlignment="1" applyProtection="1">
      <alignment horizontal="left" vertical="center"/>
    </xf>
    <xf numFmtId="2" fontId="2" fillId="4" borderId="10" xfId="0" applyNumberFormat="1" applyFont="1" applyFill="1" applyBorder="1" applyAlignment="1" applyProtection="1">
      <alignment horizontal="left" vertical="center"/>
    </xf>
    <xf numFmtId="165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165" fontId="2" fillId="4" borderId="4" xfId="0" applyNumberFormat="1" applyFont="1" applyFill="1" applyBorder="1" applyProtection="1">
      <protection locked="0"/>
    </xf>
    <xf numFmtId="0" fontId="2" fillId="16" borderId="3" xfId="0" applyFont="1" applyFill="1" applyBorder="1" applyAlignment="1" applyProtection="1">
      <alignment horizontal="center"/>
      <protection locked="0"/>
    </xf>
    <xf numFmtId="165" fontId="2" fillId="16" borderId="36" xfId="0" applyNumberFormat="1" applyFont="1" applyFill="1" applyBorder="1" applyProtection="1">
      <protection locked="0"/>
    </xf>
    <xf numFmtId="2" fontId="2" fillId="16" borderId="36" xfId="0" applyNumberFormat="1" applyFont="1" applyFill="1" applyBorder="1" applyProtection="1">
      <protection locked="0"/>
    </xf>
    <xf numFmtId="165" fontId="2" fillId="16" borderId="36" xfId="0" applyNumberFormat="1" applyFont="1" applyFill="1" applyBorder="1" applyAlignment="1" applyProtection="1">
      <alignment horizontal="center"/>
      <protection locked="0"/>
    </xf>
    <xf numFmtId="165" fontId="2" fillId="16" borderId="3" xfId="0" applyNumberFormat="1" applyFont="1" applyFill="1" applyBorder="1" applyProtection="1">
      <protection locked="0"/>
    </xf>
    <xf numFmtId="165" fontId="2" fillId="16" borderId="3" xfId="0" applyNumberFormat="1" applyFont="1" applyFill="1" applyBorder="1" applyAlignment="1" applyProtection="1">
      <alignment horizontal="center"/>
      <protection locked="0"/>
    </xf>
    <xf numFmtId="167" fontId="2" fillId="16" borderId="36" xfId="0" applyNumberFormat="1" applyFont="1" applyFill="1" applyBorder="1" applyProtection="1"/>
    <xf numFmtId="2" fontId="2" fillId="16" borderId="36" xfId="0" applyNumberFormat="1" applyFont="1" applyFill="1" applyBorder="1" applyAlignment="1" applyProtection="1">
      <alignment horizontal="left" indent="3"/>
    </xf>
    <xf numFmtId="0" fontId="2" fillId="16" borderId="7" xfId="0" applyFont="1" applyFill="1" applyBorder="1" applyProtection="1">
      <protection locked="0"/>
    </xf>
    <xf numFmtId="0" fontId="2" fillId="16" borderId="7" xfId="0" applyFont="1" applyFill="1" applyBorder="1" applyAlignment="1" applyProtection="1">
      <alignment horizontal="center"/>
      <protection locked="0"/>
    </xf>
    <xf numFmtId="165" fontId="2" fillId="16" borderId="4" xfId="0" applyNumberFormat="1" applyFont="1" applyFill="1" applyBorder="1" applyProtection="1">
      <protection locked="0"/>
    </xf>
    <xf numFmtId="2" fontId="2" fillId="16" borderId="4" xfId="0" applyNumberFormat="1" applyFont="1" applyFill="1" applyBorder="1" applyProtection="1">
      <protection locked="0"/>
    </xf>
    <xf numFmtId="165" fontId="2" fillId="16" borderId="4" xfId="0" applyNumberFormat="1" applyFont="1" applyFill="1" applyBorder="1" applyAlignment="1" applyProtection="1">
      <alignment horizontal="center"/>
      <protection locked="0"/>
    </xf>
    <xf numFmtId="167" fontId="2" fillId="16" borderId="4" xfId="0" applyNumberFormat="1" applyFont="1" applyFill="1" applyBorder="1" applyProtection="1"/>
    <xf numFmtId="2" fontId="2" fillId="16" borderId="4" xfId="0" applyNumberFormat="1" applyFont="1" applyFill="1" applyBorder="1" applyAlignment="1" applyProtection="1">
      <alignment horizontal="left" indent="3"/>
    </xf>
    <xf numFmtId="2" fontId="2" fillId="16" borderId="7" xfId="0" applyNumberFormat="1" applyFont="1" applyFill="1" applyBorder="1" applyAlignment="1" applyProtection="1">
      <alignment horizontal="left" indent="3"/>
    </xf>
    <xf numFmtId="2" fontId="2" fillId="16" borderId="10" xfId="0" applyNumberFormat="1" applyFont="1" applyFill="1" applyBorder="1" applyAlignment="1" applyProtection="1">
      <alignment horizontal="left" indent="3"/>
    </xf>
    <xf numFmtId="0" fontId="2" fillId="4" borderId="36" xfId="0" applyFont="1" applyFill="1" applyBorder="1" applyProtection="1"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165" fontId="2" fillId="4" borderId="36" xfId="0" applyNumberFormat="1" applyFont="1" applyFill="1" applyBorder="1" applyProtection="1">
      <protection locked="0"/>
    </xf>
    <xf numFmtId="2" fontId="2" fillId="4" borderId="36" xfId="0" applyNumberFormat="1" applyFont="1" applyFill="1" applyBorder="1" applyProtection="1">
      <protection locked="0"/>
    </xf>
    <xf numFmtId="165" fontId="2" fillId="4" borderId="36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Protection="1">
      <protection locked="0"/>
    </xf>
    <xf numFmtId="0" fontId="2" fillId="15" borderId="3" xfId="0" applyFont="1" applyFill="1" applyBorder="1" applyAlignment="1" applyProtection="1">
      <alignment horizontal="left"/>
      <protection locked="0"/>
    </xf>
    <xf numFmtId="0" fontId="2" fillId="22" borderId="3" xfId="0" applyFont="1" applyFill="1" applyBorder="1" applyAlignment="1" applyProtection="1">
      <alignment horizontal="left"/>
      <protection locked="0"/>
    </xf>
    <xf numFmtId="168" fontId="2" fillId="16" borderId="5" xfId="1" applyNumberFormat="1" applyFont="1" applyFill="1" applyBorder="1" applyAlignment="1">
      <alignment horizontal="right" vertical="distributed"/>
    </xf>
    <xf numFmtId="2" fontId="2" fillId="16" borderId="5" xfId="0" applyNumberFormat="1" applyFont="1" applyFill="1" applyBorder="1" applyAlignment="1">
      <alignment horizontal="right"/>
    </xf>
    <xf numFmtId="164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4"/>
    </xf>
    <xf numFmtId="169" fontId="2" fillId="16" borderId="5" xfId="0" applyNumberFormat="1" applyFont="1" applyFill="1" applyBorder="1"/>
    <xf numFmtId="165" fontId="2" fillId="16" borderId="5" xfId="0" applyNumberFormat="1" applyFont="1" applyFill="1" applyBorder="1"/>
    <xf numFmtId="164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4"/>
    </xf>
    <xf numFmtId="169" fontId="2" fillId="16" borderId="3" xfId="0" applyNumberFormat="1" applyFont="1" applyFill="1" applyBorder="1"/>
    <xf numFmtId="164" fontId="2" fillId="16" borderId="7" xfId="0" applyNumberFormat="1" applyFont="1" applyFill="1" applyBorder="1"/>
    <xf numFmtId="169" fontId="2" fillId="16" borderId="7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6" borderId="1" xfId="0" applyNumberFormat="1" applyFont="1" applyFill="1" applyBorder="1"/>
    <xf numFmtId="2" fontId="2" fillId="6" borderId="1" xfId="0" applyNumberFormat="1" applyFont="1" applyFill="1" applyBorder="1" applyAlignment="1">
      <alignment horizontal="left" indent="4"/>
    </xf>
    <xf numFmtId="169" fontId="2" fillId="6" borderId="1" xfId="0" applyNumberFormat="1" applyFont="1" applyFill="1" applyBorder="1"/>
    <xf numFmtId="165" fontId="2" fillId="6" borderId="1" xfId="0" applyNumberFormat="1" applyFont="1" applyFill="1" applyBorder="1"/>
    <xf numFmtId="0" fontId="2" fillId="19" borderId="12" xfId="0" applyFont="1" applyFill="1" applyBorder="1" applyAlignment="1">
      <alignment horizontal="center"/>
    </xf>
    <xf numFmtId="166" fontId="2" fillId="16" borderId="7" xfId="0" applyNumberFormat="1" applyFont="1" applyFill="1" applyBorder="1" applyAlignment="1">
      <alignment horizontal="left" indent="4"/>
    </xf>
    <xf numFmtId="2" fontId="2" fillId="19" borderId="5" xfId="0" applyNumberFormat="1" applyFont="1" applyFill="1" applyBorder="1" applyAlignment="1">
      <alignment horizontal="left" indent="4"/>
    </xf>
    <xf numFmtId="2" fontId="2" fillId="19" borderId="3" xfId="0" applyNumberFormat="1" applyFont="1" applyFill="1" applyBorder="1" applyAlignment="1">
      <alignment horizontal="left" indent="4"/>
    </xf>
    <xf numFmtId="164" fontId="2" fillId="15" borderId="5" xfId="0" applyNumberFormat="1" applyFont="1" applyFill="1" applyBorder="1"/>
    <xf numFmtId="2" fontId="2" fillId="15" borderId="5" xfId="0" applyNumberFormat="1" applyFont="1" applyFill="1" applyBorder="1" applyAlignment="1">
      <alignment horizontal="left" indent="4"/>
    </xf>
    <xf numFmtId="169" fontId="2" fillId="15" borderId="5" xfId="0" applyNumberFormat="1" applyFont="1" applyFill="1" applyBorder="1"/>
    <xf numFmtId="165" fontId="2" fillId="15" borderId="5" xfId="0" applyNumberFormat="1" applyFont="1" applyFill="1" applyBorder="1"/>
    <xf numFmtId="164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4"/>
    </xf>
    <xf numFmtId="169" fontId="2" fillId="15" borderId="3" xfId="0" applyNumberFormat="1" applyFont="1" applyFill="1" applyBorder="1"/>
    <xf numFmtId="165" fontId="2" fillId="15" borderId="3" xfId="0" applyNumberFormat="1" applyFont="1" applyFill="1" applyBorder="1"/>
    <xf numFmtId="164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4"/>
    </xf>
    <xf numFmtId="169" fontId="2" fillId="15" borderId="7" xfId="0" applyNumberFormat="1" applyFont="1" applyFill="1" applyBorder="1"/>
    <xf numFmtId="165" fontId="2" fillId="15" borderId="7" xfId="0" applyNumberFormat="1" applyFont="1" applyFill="1" applyBorder="1"/>
    <xf numFmtId="170" fontId="2" fillId="15" borderId="3" xfId="1" applyNumberFormat="1" applyFont="1" applyFill="1" applyBorder="1" applyAlignment="1">
      <alignment horizontal="right"/>
    </xf>
    <xf numFmtId="43" fontId="2" fillId="15" borderId="3" xfId="1" applyNumberFormat="1" applyFont="1" applyFill="1" applyBorder="1" applyAlignment="1">
      <alignment horizontal="right"/>
    </xf>
    <xf numFmtId="166" fontId="2" fillId="19" borderId="1" xfId="0" applyNumberFormat="1" applyFont="1" applyFill="1" applyBorder="1"/>
    <xf numFmtId="2" fontId="2" fillId="19" borderId="1" xfId="0" applyNumberFormat="1" applyFont="1" applyFill="1" applyBorder="1" applyAlignment="1">
      <alignment horizontal="left" indent="4"/>
    </xf>
    <xf numFmtId="164" fontId="2" fillId="18" borderId="12" xfId="0" applyNumberFormat="1" applyFont="1" applyFill="1" applyBorder="1"/>
    <xf numFmtId="2" fontId="2" fillId="18" borderId="12" xfId="0" applyNumberFormat="1" applyFont="1" applyFill="1" applyBorder="1" applyAlignment="1">
      <alignment horizontal="left" indent="4"/>
    </xf>
    <xf numFmtId="169" fontId="2" fillId="18" borderId="12" xfId="0" applyNumberFormat="1" applyFont="1" applyFill="1" applyBorder="1"/>
    <xf numFmtId="165" fontId="2" fillId="18" borderId="12" xfId="0" applyNumberFormat="1" applyFont="1" applyFill="1" applyBorder="1"/>
    <xf numFmtId="43" fontId="2" fillId="15" borderId="7" xfId="1" applyNumberFormat="1" applyFont="1" applyFill="1" applyBorder="1" applyAlignment="1">
      <alignment horizontal="right"/>
    </xf>
    <xf numFmtId="2" fontId="2" fillId="18" borderId="1" xfId="0" applyNumberFormat="1" applyFont="1" applyFill="1" applyBorder="1" applyAlignment="1">
      <alignment horizontal="left" indent="4"/>
    </xf>
    <xf numFmtId="166" fontId="2" fillId="6" borderId="7" xfId="0" applyNumberFormat="1" applyFont="1" applyFill="1" applyBorder="1"/>
    <xf numFmtId="165" fontId="2" fillId="5" borderId="12" xfId="0" applyNumberFormat="1" applyFont="1" applyFill="1" applyBorder="1" applyAlignment="1" applyProtection="1">
      <alignment horizontal="center"/>
      <protection locked="0"/>
    </xf>
    <xf numFmtId="166" fontId="2" fillId="7" borderId="5" xfId="0" applyNumberFormat="1" applyFont="1" applyFill="1" applyBorder="1" applyAlignment="1" applyProtection="1">
      <alignment horizontal="left" indent="4"/>
      <protection locked="0"/>
    </xf>
    <xf numFmtId="0" fontId="2" fillId="7" borderId="7" xfId="0" applyFont="1" applyFill="1" applyBorder="1"/>
    <xf numFmtId="165" fontId="2" fillId="7" borderId="7" xfId="0" applyNumberFormat="1" applyFont="1" applyFill="1" applyBorder="1"/>
    <xf numFmtId="2" fontId="2" fillId="7" borderId="7" xfId="0" applyNumberFormat="1" applyFont="1" applyFill="1" applyBorder="1" applyAlignment="1">
      <alignment vertical="center"/>
    </xf>
    <xf numFmtId="167" fontId="2" fillId="7" borderId="7" xfId="0" applyNumberFormat="1" applyFont="1" applyFill="1" applyBorder="1"/>
    <xf numFmtId="2" fontId="2" fillId="7" borderId="7" xfId="0" applyNumberFormat="1" applyFont="1" applyFill="1" applyBorder="1" applyAlignment="1">
      <alignment horizontal="left" indent="3"/>
    </xf>
    <xf numFmtId="2" fontId="2" fillId="7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 applyAlignment="1" applyProtection="1">
      <alignment horizontal="left" indent="4"/>
      <protection locked="0"/>
    </xf>
    <xf numFmtId="2" fontId="2" fillId="3" borderId="4" xfId="0" applyNumberFormat="1" applyFont="1" applyFill="1" applyBorder="1" applyAlignment="1" applyProtection="1">
      <alignment horizontal="left" indent="3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3" borderId="36" xfId="0" applyFont="1" applyFill="1" applyBorder="1" applyProtection="1">
      <protection locked="0"/>
    </xf>
    <xf numFmtId="0" fontId="2" fillId="3" borderId="31" xfId="0" applyFont="1" applyFill="1" applyBorder="1" applyProtection="1"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" fillId="10" borderId="12" xfId="0" applyFont="1" applyFill="1" applyBorder="1"/>
    <xf numFmtId="166" fontId="2" fillId="10" borderId="12" xfId="0" applyNumberFormat="1" applyFont="1" applyFill="1" applyBorder="1" applyAlignment="1">
      <alignment horizontal="center"/>
    </xf>
    <xf numFmtId="167" fontId="2" fillId="10" borderId="12" xfId="0" applyNumberFormat="1" applyFont="1" applyFill="1" applyBorder="1"/>
    <xf numFmtId="2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center"/>
    </xf>
    <xf numFmtId="2" fontId="2" fillId="10" borderId="27" xfId="0" applyNumberFormat="1" applyFont="1" applyFill="1" applyBorder="1" applyAlignment="1">
      <alignment horizontal="left" indent="3"/>
    </xf>
    <xf numFmtId="0" fontId="2" fillId="10" borderId="21" xfId="0" applyFont="1" applyFill="1" applyBorder="1"/>
    <xf numFmtId="166" fontId="2" fillId="10" borderId="21" xfId="0" applyNumberFormat="1" applyFont="1" applyFill="1" applyBorder="1"/>
    <xf numFmtId="166" fontId="2" fillId="10" borderId="21" xfId="0" applyNumberFormat="1" applyFont="1" applyFill="1" applyBorder="1" applyAlignment="1">
      <alignment horizontal="center"/>
    </xf>
    <xf numFmtId="167" fontId="2" fillId="10" borderId="21" xfId="0" applyNumberFormat="1" applyFont="1" applyFill="1" applyBorder="1"/>
    <xf numFmtId="2" fontId="2" fillId="10" borderId="21" xfId="0" applyNumberFormat="1" applyFont="1" applyFill="1" applyBorder="1"/>
    <xf numFmtId="2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left" indent="3"/>
    </xf>
    <xf numFmtId="2" fontId="2" fillId="10" borderId="28" xfId="0" applyNumberFormat="1" applyFont="1" applyFill="1" applyBorder="1" applyAlignment="1">
      <alignment horizontal="left" indent="3"/>
    </xf>
    <xf numFmtId="0" fontId="2" fillId="13" borderId="5" xfId="0" applyFont="1" applyFill="1" applyBorder="1"/>
    <xf numFmtId="166" fontId="2" fillId="13" borderId="5" xfId="0" applyNumberFormat="1" applyFont="1" applyFill="1" applyBorder="1"/>
    <xf numFmtId="166" fontId="2" fillId="13" borderId="5" xfId="0" applyNumberFormat="1" applyFont="1" applyFill="1" applyBorder="1" applyAlignment="1">
      <alignment horizontal="center"/>
    </xf>
    <xf numFmtId="167" fontId="2" fillId="13" borderId="5" xfId="0" applyNumberFormat="1" applyFont="1" applyFill="1" applyBorder="1"/>
    <xf numFmtId="2" fontId="2" fillId="13" borderId="5" xfId="0" applyNumberFormat="1" applyFont="1" applyFill="1" applyBorder="1"/>
    <xf numFmtId="2" fontId="2" fillId="13" borderId="5" xfId="0" applyNumberFormat="1" applyFont="1" applyFill="1" applyBorder="1" applyAlignment="1">
      <alignment horizontal="center"/>
    </xf>
    <xf numFmtId="2" fontId="2" fillId="13" borderId="5" xfId="0" applyNumberFormat="1" applyFont="1" applyFill="1" applyBorder="1" applyAlignment="1">
      <alignment horizontal="left" indent="3"/>
    </xf>
    <xf numFmtId="2" fontId="2" fillId="13" borderId="26" xfId="0" applyNumberFormat="1" applyFont="1" applyFill="1" applyBorder="1" applyAlignment="1">
      <alignment horizontal="left" indent="3"/>
    </xf>
    <xf numFmtId="0" fontId="2" fillId="13" borderId="3" xfId="0" applyFont="1" applyFill="1" applyBorder="1"/>
    <xf numFmtId="166" fontId="2" fillId="13" borderId="3" xfId="0" applyNumberFormat="1" applyFont="1" applyFill="1" applyBorder="1"/>
    <xf numFmtId="166" fontId="2" fillId="13" borderId="3" xfId="0" applyNumberFormat="1" applyFont="1" applyFill="1" applyBorder="1" applyAlignment="1">
      <alignment horizontal="center"/>
    </xf>
    <xf numFmtId="167" fontId="2" fillId="13" borderId="3" xfId="0" applyNumberFormat="1" applyFont="1" applyFill="1" applyBorder="1"/>
    <xf numFmtId="2" fontId="2" fillId="13" borderId="3" xfId="0" applyNumberFormat="1" applyFont="1" applyFill="1" applyBorder="1"/>
    <xf numFmtId="2" fontId="2" fillId="13" borderId="3" xfId="0" applyNumberFormat="1" applyFont="1" applyFill="1" applyBorder="1" applyAlignment="1">
      <alignment horizontal="center"/>
    </xf>
    <xf numFmtId="2" fontId="2" fillId="13" borderId="3" xfId="0" applyNumberFormat="1" applyFont="1" applyFill="1" applyBorder="1" applyAlignment="1">
      <alignment horizontal="left" indent="3"/>
    </xf>
    <xf numFmtId="2" fontId="2" fillId="13" borderId="9" xfId="0" applyNumberFormat="1" applyFont="1" applyFill="1" applyBorder="1" applyAlignment="1">
      <alignment horizontal="left" indent="3"/>
    </xf>
    <xf numFmtId="166" fontId="2" fillId="4" borderId="5" xfId="0" applyNumberFormat="1" applyFont="1" applyFill="1" applyBorder="1" applyAlignment="1">
      <alignment horizontal="center"/>
    </xf>
    <xf numFmtId="167" fontId="2" fillId="4" borderId="5" xfId="0" applyNumberFormat="1" applyFont="1" applyFill="1" applyBorder="1"/>
    <xf numFmtId="2" fontId="2" fillId="4" borderId="5" xfId="0" applyNumberFormat="1" applyFont="1" applyFill="1" applyBorder="1"/>
    <xf numFmtId="2" fontId="2" fillId="4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left" indent="3"/>
    </xf>
    <xf numFmtId="2" fontId="2" fillId="4" borderId="26" xfId="0" applyNumberFormat="1" applyFont="1" applyFill="1" applyBorder="1" applyAlignment="1">
      <alignment horizontal="left" indent="3"/>
    </xf>
    <xf numFmtId="0" fontId="2" fillId="11" borderId="5" xfId="0" applyFont="1" applyFill="1" applyBorder="1" applyAlignment="1">
      <alignment horizontal="left"/>
    </xf>
    <xf numFmtId="166" fontId="2" fillId="11" borderId="5" xfId="0" applyNumberFormat="1" applyFont="1" applyFill="1" applyBorder="1" applyAlignment="1">
      <alignment horizontal="right"/>
    </xf>
    <xf numFmtId="166" fontId="2" fillId="11" borderId="5" xfId="0" applyNumberFormat="1" applyFont="1" applyFill="1" applyBorder="1"/>
    <xf numFmtId="166" fontId="2" fillId="11" borderId="5" xfId="0" applyNumberFormat="1" applyFont="1" applyFill="1" applyBorder="1" applyAlignment="1">
      <alignment horizontal="center"/>
    </xf>
    <xf numFmtId="167" fontId="2" fillId="11" borderId="5" xfId="0" applyNumberFormat="1" applyFont="1" applyFill="1" applyBorder="1"/>
    <xf numFmtId="2" fontId="2" fillId="11" borderId="5" xfId="0" applyNumberFormat="1" applyFont="1" applyFill="1" applyBorder="1"/>
    <xf numFmtId="2" fontId="2" fillId="11" borderId="5" xfId="0" applyNumberFormat="1" applyFont="1" applyFill="1" applyBorder="1" applyAlignment="1">
      <alignment horizontal="center"/>
    </xf>
    <xf numFmtId="2" fontId="2" fillId="11" borderId="5" xfId="0" applyNumberFormat="1" applyFont="1" applyFill="1" applyBorder="1" applyAlignment="1">
      <alignment horizontal="left" indent="3"/>
    </xf>
    <xf numFmtId="2" fontId="2" fillId="11" borderId="26" xfId="0" applyNumberFormat="1" applyFont="1" applyFill="1" applyBorder="1" applyAlignment="1">
      <alignment horizontal="left" indent="3"/>
    </xf>
    <xf numFmtId="2" fontId="2" fillId="11" borderId="9" xfId="0" applyNumberFormat="1" applyFont="1" applyFill="1" applyBorder="1" applyAlignment="1">
      <alignment horizontal="left" indent="3"/>
    </xf>
    <xf numFmtId="2" fontId="2" fillId="11" borderId="10" xfId="0" applyNumberFormat="1" applyFont="1" applyFill="1" applyBorder="1" applyAlignment="1">
      <alignment horizontal="left" indent="3"/>
    </xf>
    <xf numFmtId="166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166" fontId="2" fillId="13" borderId="1" xfId="0" applyNumberFormat="1" applyFont="1" applyFill="1" applyBorder="1"/>
    <xf numFmtId="166" fontId="2" fillId="13" borderId="1" xfId="0" applyNumberFormat="1" applyFont="1" applyFill="1" applyBorder="1" applyAlignment="1">
      <alignment horizontal="center"/>
    </xf>
    <xf numFmtId="167" fontId="2" fillId="13" borderId="1" xfId="0" applyNumberFormat="1" applyFont="1" applyFill="1" applyBorder="1"/>
    <xf numFmtId="2" fontId="2" fillId="13" borderId="1" xfId="0" applyNumberFormat="1" applyFont="1" applyFill="1" applyBorder="1"/>
    <xf numFmtId="2" fontId="2" fillId="13" borderId="1" xfId="0" applyNumberFormat="1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left" indent="3"/>
    </xf>
    <xf numFmtId="2" fontId="2" fillId="13" borderId="2" xfId="0" applyNumberFormat="1" applyFont="1" applyFill="1" applyBorder="1" applyAlignment="1">
      <alignment horizontal="left" indent="3"/>
    </xf>
    <xf numFmtId="0" fontId="19" fillId="0" borderId="24" xfId="0" applyFont="1" applyBorder="1" applyAlignment="1">
      <alignment horizontal="right"/>
    </xf>
    <xf numFmtId="0" fontId="6" fillId="15" borderId="33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14" borderId="0" xfId="0" applyFont="1" applyFill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 wrapText="1"/>
    </xf>
    <xf numFmtId="0" fontId="2" fillId="16" borderId="32" xfId="0" applyFont="1" applyFill="1" applyBorder="1" applyAlignment="1">
      <alignment horizontal="center" vertical="top" wrapText="1"/>
    </xf>
    <xf numFmtId="0" fontId="2" fillId="19" borderId="33" xfId="0" applyFont="1" applyFill="1" applyBorder="1" applyAlignment="1">
      <alignment horizontal="center" vertical="top" wrapText="1"/>
    </xf>
    <xf numFmtId="0" fontId="2" fillId="19" borderId="30" xfId="0" applyFont="1" applyFill="1" applyBorder="1" applyAlignment="1">
      <alignment horizontal="center" vertical="top" wrapText="1"/>
    </xf>
    <xf numFmtId="0" fontId="2" fillId="19" borderId="34" xfId="0" applyFont="1" applyFill="1" applyBorder="1" applyAlignment="1">
      <alignment horizontal="center" vertical="top" wrapText="1"/>
    </xf>
    <xf numFmtId="0" fontId="6" fillId="15" borderId="29" xfId="0" applyFont="1" applyFill="1" applyBorder="1" applyAlignment="1">
      <alignment horizontal="center" vertical="top" wrapText="1"/>
    </xf>
    <xf numFmtId="0" fontId="6" fillId="15" borderId="30" xfId="0" applyFont="1" applyFill="1" applyBorder="1" applyAlignment="1">
      <alignment horizontal="center" vertical="top" wrapText="1"/>
    </xf>
    <xf numFmtId="0" fontId="6" fillId="15" borderId="32" xfId="0" applyFont="1" applyFill="1" applyBorder="1" applyAlignment="1">
      <alignment horizontal="center" vertical="top" wrapText="1"/>
    </xf>
    <xf numFmtId="0" fontId="6" fillId="18" borderId="33" xfId="0" applyFont="1" applyFill="1" applyBorder="1" applyAlignment="1">
      <alignment horizontal="center" vertical="top" wrapText="1"/>
    </xf>
    <xf numFmtId="0" fontId="6" fillId="18" borderId="30" xfId="0" applyFont="1" applyFill="1" applyBorder="1" applyAlignment="1">
      <alignment horizontal="center" vertical="top" wrapText="1"/>
    </xf>
    <xf numFmtId="0" fontId="6" fillId="18" borderId="34" xfId="0" applyFont="1" applyFill="1" applyBorder="1" applyAlignment="1">
      <alignment horizontal="center" vertical="top" wrapText="1"/>
    </xf>
    <xf numFmtId="0" fontId="6" fillId="6" borderId="44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7" borderId="39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6" fillId="10" borderId="43" xfId="0" applyFont="1" applyFill="1" applyBorder="1" applyAlignment="1">
      <alignment horizontal="left" vertical="top" wrapText="1"/>
    </xf>
    <xf numFmtId="0" fontId="2" fillId="10" borderId="43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2" fillId="13" borderId="30" xfId="0" applyFont="1" applyFill="1" applyBorder="1" applyAlignment="1">
      <alignment horizontal="left" vertical="top" wrapText="1"/>
    </xf>
    <xf numFmtId="0" fontId="2" fillId="13" borderId="32" xfId="0" applyFont="1" applyFill="1" applyBorder="1" applyAlignment="1">
      <alignment horizontal="left" vertical="top" wrapText="1"/>
    </xf>
    <xf numFmtId="0" fontId="6" fillId="4" borderId="37" xfId="0" applyFont="1" applyFill="1" applyBorder="1" applyAlignment="1">
      <alignment horizontal="center" vertical="top" wrapText="1"/>
    </xf>
    <xf numFmtId="0" fontId="6" fillId="4" borderId="49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left" vertical="top" wrapText="1"/>
    </xf>
    <xf numFmtId="0" fontId="2" fillId="11" borderId="43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12" borderId="4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2" fillId="12" borderId="47" xfId="0" applyFont="1" applyFill="1" applyBorder="1" applyAlignment="1">
      <alignment horizontal="left" vertical="top" wrapText="1"/>
    </xf>
    <xf numFmtId="0" fontId="6" fillId="6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2" fillId="6" borderId="39" xfId="0" applyFont="1" applyFill="1" applyBorder="1" applyAlignment="1">
      <alignment horizontal="left" vertical="top" wrapText="1"/>
    </xf>
    <xf numFmtId="0" fontId="0" fillId="6" borderId="43" xfId="0" applyFill="1" applyBorder="1"/>
    <xf numFmtId="0" fontId="0" fillId="6" borderId="44" xfId="0" applyFill="1" applyBorder="1"/>
    <xf numFmtId="0" fontId="2" fillId="12" borderId="39" xfId="0" applyFont="1" applyFill="1" applyBorder="1" applyAlignment="1">
      <alignment horizontal="left" vertical="top" wrapText="1"/>
    </xf>
    <xf numFmtId="0" fontId="2" fillId="13" borderId="34" xfId="0" applyFont="1" applyFill="1" applyBorder="1" applyAlignment="1">
      <alignment horizontal="left" vertical="top" wrapText="1"/>
    </xf>
    <xf numFmtId="0" fontId="6" fillId="7" borderId="5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left" vertical="top" wrapText="1"/>
    </xf>
    <xf numFmtId="0" fontId="2" fillId="10" borderId="30" xfId="0" applyFont="1" applyFill="1" applyBorder="1" applyAlignment="1">
      <alignment horizontal="left" vertical="top" wrapText="1"/>
    </xf>
    <xf numFmtId="0" fontId="2" fillId="10" borderId="34" xfId="0" applyFont="1" applyFill="1" applyBorder="1" applyAlignment="1">
      <alignment horizontal="left" vertical="top" wrapText="1"/>
    </xf>
    <xf numFmtId="0" fontId="6" fillId="8" borderId="50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vertical="top" wrapText="1"/>
    </xf>
    <xf numFmtId="0" fontId="2" fillId="16" borderId="34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left" vertical="top" wrapText="1"/>
    </xf>
    <xf numFmtId="0" fontId="6" fillId="16" borderId="45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Excel Built-in Normal" xfId="12"/>
    <cellStyle name="Įprastas 2" xfId="6"/>
    <cellStyle name="Įprastas 2 2" xfId="7"/>
    <cellStyle name="Įprastas 3" xfId="9"/>
    <cellStyle name="Įprastas 4" xfId="10"/>
    <cellStyle name="Įprastas 5" xfId="11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FF99"/>
      <color rgb="FFFFFFCC"/>
      <color rgb="FFFF6600"/>
      <color rgb="FFFF9900"/>
      <color rgb="FFFF9966"/>
      <color rgb="FFFFCC99"/>
      <color rgb="FFFFCC00"/>
      <color rgb="FFFFCC66"/>
      <color rgb="FFFFFF66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3"/>
  <sheetViews>
    <sheetView tabSelected="1" zoomScaleNormal="100" workbookViewId="0">
      <selection activeCell="Y11" sqref="X11:Y11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7.4257812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7.28515625" style="1" customWidth="1"/>
    <col min="11" max="11" width="11.5703125" style="1" customWidth="1"/>
    <col min="12" max="12" width="7.28515625" style="1" customWidth="1"/>
    <col min="13" max="13" width="11.5703125" style="1" customWidth="1"/>
    <col min="14" max="14" width="9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5.85546875" style="1" customWidth="1"/>
    <col min="19" max="19" width="10.85546875" style="1" customWidth="1"/>
    <col min="20" max="20" width="14.7109375" style="1" customWidth="1"/>
    <col min="21" max="21" width="12.42578125" style="1" bestFit="1" customWidth="1"/>
    <col min="22" max="22" width="9.140625" style="1" customWidth="1"/>
    <col min="23" max="23" width="10.42578125" style="1" bestFit="1" customWidth="1"/>
    <col min="24" max="34" width="9.140625" style="1"/>
    <col min="35" max="35" width="14.140625" style="1" bestFit="1" customWidth="1"/>
    <col min="36" max="36" width="16.5703125" style="1" bestFit="1" customWidth="1"/>
    <col min="37" max="16384" width="9.140625" style="1"/>
  </cols>
  <sheetData>
    <row r="1" spans="1:17" s="12" customFormat="1" ht="13.5" customHeight="1">
      <c r="A1" s="2067" t="s">
        <v>561</v>
      </c>
      <c r="B1" s="2067"/>
      <c r="C1" s="2067"/>
      <c r="D1" s="2067"/>
      <c r="E1" s="2067"/>
      <c r="F1" s="2067"/>
      <c r="G1" s="2067"/>
      <c r="H1" s="2067"/>
      <c r="I1" s="2067"/>
      <c r="J1" s="2067"/>
      <c r="K1" s="2067"/>
      <c r="L1" s="2067"/>
      <c r="M1" s="2067"/>
      <c r="N1" s="2067"/>
      <c r="O1" s="2067"/>
      <c r="P1" s="2067"/>
      <c r="Q1" s="2067"/>
    </row>
    <row r="2" spans="1:17" s="12" customFormat="1" ht="13.5" customHeight="1">
      <c r="A2" s="1332"/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</row>
    <row r="3" spans="1:17" s="1927" customFormat="1" ht="18" customHeight="1">
      <c r="A3" s="2068" t="s">
        <v>31</v>
      </c>
      <c r="B3" s="2068"/>
      <c r="C3" s="2068"/>
      <c r="D3" s="2068"/>
      <c r="E3" s="2068"/>
      <c r="F3" s="2068"/>
      <c r="G3" s="2068"/>
      <c r="H3" s="2068"/>
      <c r="I3" s="2068"/>
      <c r="J3" s="2068"/>
      <c r="K3" s="2068"/>
      <c r="L3" s="2068"/>
      <c r="M3" s="2068"/>
      <c r="N3" s="2068"/>
      <c r="O3" s="2068"/>
      <c r="P3" s="2068"/>
      <c r="Q3" s="2068"/>
    </row>
    <row r="4" spans="1:17" s="12" customFormat="1" ht="13.5" customHeight="1" thickBot="1">
      <c r="A4" s="1330"/>
      <c r="B4" s="1330"/>
      <c r="C4" s="1330"/>
      <c r="D4" s="1330"/>
      <c r="E4" s="1986" t="s">
        <v>559</v>
      </c>
      <c r="F4" s="1986"/>
      <c r="G4" s="1986"/>
      <c r="H4" s="1986"/>
      <c r="I4" s="1330">
        <v>1.84</v>
      </c>
      <c r="J4" s="1330" t="s">
        <v>558</v>
      </c>
      <c r="K4" s="1330" t="s">
        <v>560</v>
      </c>
      <c r="L4" s="1331">
        <v>485</v>
      </c>
      <c r="M4" s="1330"/>
      <c r="N4" s="1330"/>
      <c r="O4" s="1330"/>
      <c r="P4" s="1330"/>
      <c r="Q4" s="1330"/>
    </row>
    <row r="5" spans="1:17" s="12" customFormat="1" ht="13.5" customHeight="1">
      <c r="A5" s="2078" t="s">
        <v>1</v>
      </c>
      <c r="B5" s="2018" t="s">
        <v>0</v>
      </c>
      <c r="C5" s="1990" t="s">
        <v>2</v>
      </c>
      <c r="D5" s="1990" t="s">
        <v>3</v>
      </c>
      <c r="E5" s="1990" t="s">
        <v>13</v>
      </c>
      <c r="F5" s="1993" t="s">
        <v>14</v>
      </c>
      <c r="G5" s="1994"/>
      <c r="H5" s="1994"/>
      <c r="I5" s="1995"/>
      <c r="J5" s="1990" t="s">
        <v>4</v>
      </c>
      <c r="K5" s="1990" t="s">
        <v>15</v>
      </c>
      <c r="L5" s="1990" t="s">
        <v>5</v>
      </c>
      <c r="M5" s="1990" t="s">
        <v>6</v>
      </c>
      <c r="N5" s="1990" t="s">
        <v>16</v>
      </c>
      <c r="O5" s="2020" t="s">
        <v>17</v>
      </c>
      <c r="P5" s="1990" t="s">
        <v>25</v>
      </c>
      <c r="Q5" s="2009" t="s">
        <v>26</v>
      </c>
    </row>
    <row r="6" spans="1:17" s="12" customFormat="1" ht="39" customHeight="1">
      <c r="A6" s="2079"/>
      <c r="B6" s="2019"/>
      <c r="C6" s="1991"/>
      <c r="D6" s="1992"/>
      <c r="E6" s="1992"/>
      <c r="F6" s="18" t="s">
        <v>18</v>
      </c>
      <c r="G6" s="18" t="s">
        <v>19</v>
      </c>
      <c r="H6" s="18" t="s">
        <v>20</v>
      </c>
      <c r="I6" s="18" t="s">
        <v>21</v>
      </c>
      <c r="J6" s="1992"/>
      <c r="K6" s="1992"/>
      <c r="L6" s="1992"/>
      <c r="M6" s="1992"/>
      <c r="N6" s="1992"/>
      <c r="O6" s="2021"/>
      <c r="P6" s="1992"/>
      <c r="Q6" s="2010"/>
    </row>
    <row r="7" spans="1:17" s="12" customFormat="1" ht="13.5" customHeight="1">
      <c r="A7" s="2080"/>
      <c r="B7" s="2081"/>
      <c r="C7" s="1992"/>
      <c r="D7" s="127" t="s">
        <v>7</v>
      </c>
      <c r="E7" s="127" t="s">
        <v>8</v>
      </c>
      <c r="F7" s="127" t="s">
        <v>9</v>
      </c>
      <c r="G7" s="127" t="s">
        <v>9</v>
      </c>
      <c r="H7" s="127" t="s">
        <v>9</v>
      </c>
      <c r="I7" s="127" t="s">
        <v>9</v>
      </c>
      <c r="J7" s="127" t="s">
        <v>22</v>
      </c>
      <c r="K7" s="127" t="s">
        <v>9</v>
      </c>
      <c r="L7" s="127" t="s">
        <v>22</v>
      </c>
      <c r="M7" s="127" t="s">
        <v>77</v>
      </c>
      <c r="N7" s="127" t="s">
        <v>10</v>
      </c>
      <c r="O7" s="127" t="s">
        <v>78</v>
      </c>
      <c r="P7" s="128" t="s">
        <v>27</v>
      </c>
      <c r="Q7" s="129" t="s">
        <v>28</v>
      </c>
    </row>
    <row r="8" spans="1:17" s="12" customFormat="1" ht="13.5" customHeight="1" thickBot="1">
      <c r="A8" s="1248">
        <v>1</v>
      </c>
      <c r="B8" s="1249">
        <v>2</v>
      </c>
      <c r="C8" s="1250">
        <v>3</v>
      </c>
      <c r="D8" s="1251">
        <v>4</v>
      </c>
      <c r="E8" s="1251">
        <v>5</v>
      </c>
      <c r="F8" s="1251">
        <v>6</v>
      </c>
      <c r="G8" s="1251">
        <v>7</v>
      </c>
      <c r="H8" s="1251">
        <v>8</v>
      </c>
      <c r="I8" s="1251">
        <v>9</v>
      </c>
      <c r="J8" s="1251">
        <v>10</v>
      </c>
      <c r="K8" s="1251">
        <v>11</v>
      </c>
      <c r="L8" s="1250">
        <v>12</v>
      </c>
      <c r="M8" s="1251">
        <v>13</v>
      </c>
      <c r="N8" s="1251">
        <v>14</v>
      </c>
      <c r="O8" s="1252">
        <v>15</v>
      </c>
      <c r="P8" s="1250">
        <v>16</v>
      </c>
      <c r="Q8" s="1253">
        <v>17</v>
      </c>
    </row>
    <row r="9" spans="1:17" s="12" customFormat="1" ht="13.5" customHeight="1">
      <c r="A9" s="2097" t="s">
        <v>108</v>
      </c>
      <c r="B9" s="337">
        <v>1</v>
      </c>
      <c r="C9" s="1964" t="s">
        <v>961</v>
      </c>
      <c r="D9" s="337">
        <v>61</v>
      </c>
      <c r="E9" s="337">
        <v>1965</v>
      </c>
      <c r="F9" s="1965">
        <v>27.495999999999999</v>
      </c>
      <c r="G9" s="1966">
        <v>8.1107829999999996</v>
      </c>
      <c r="H9" s="1966">
        <v>9.6</v>
      </c>
      <c r="I9" s="1966">
        <v>9.7852219999999992</v>
      </c>
      <c r="J9" s="1966">
        <v>2700.04</v>
      </c>
      <c r="K9" s="1967">
        <v>9.7852219999999992</v>
      </c>
      <c r="L9" s="1966">
        <v>2700.04</v>
      </c>
      <c r="M9" s="1968">
        <v>3.6241026058873201E-3</v>
      </c>
      <c r="N9" s="1969">
        <v>254.07900000000001</v>
      </c>
      <c r="O9" s="1970">
        <v>0.92080836600124438</v>
      </c>
      <c r="P9" s="1971">
        <v>217.44615635323922</v>
      </c>
      <c r="Q9" s="1972">
        <v>55.24850196007467</v>
      </c>
    </row>
    <row r="10" spans="1:17" s="12" customFormat="1" ht="13.5" customHeight="1">
      <c r="A10" s="2125"/>
      <c r="B10" s="138">
        <v>2</v>
      </c>
      <c r="C10" s="137" t="s">
        <v>962</v>
      </c>
      <c r="D10" s="138">
        <v>90</v>
      </c>
      <c r="E10" s="138">
        <v>1967</v>
      </c>
      <c r="F10" s="139">
        <v>42.311999999999998</v>
      </c>
      <c r="G10" s="140">
        <v>11.372999999999999</v>
      </c>
      <c r="H10" s="140">
        <v>14.4</v>
      </c>
      <c r="I10" s="140">
        <v>16.539000000000001</v>
      </c>
      <c r="J10" s="140">
        <v>4485</v>
      </c>
      <c r="K10" s="141">
        <v>16.539000000000001</v>
      </c>
      <c r="L10" s="140">
        <v>4485</v>
      </c>
      <c r="M10" s="142">
        <v>3.687625418060201E-3</v>
      </c>
      <c r="N10" s="143">
        <v>252.66200000000003</v>
      </c>
      <c r="O10" s="144">
        <v>0.93172281337792662</v>
      </c>
      <c r="P10" s="145">
        <v>221.25752508361208</v>
      </c>
      <c r="Q10" s="1973">
        <v>55.903368802675608</v>
      </c>
    </row>
    <row r="11" spans="1:17" s="12" customFormat="1" ht="13.5" customHeight="1">
      <c r="A11" s="2125"/>
      <c r="B11" s="138">
        <v>3</v>
      </c>
      <c r="C11" s="137" t="s">
        <v>110</v>
      </c>
      <c r="D11" s="138">
        <v>47</v>
      </c>
      <c r="E11" s="138">
        <v>2007</v>
      </c>
      <c r="F11" s="139">
        <v>24.164999999999999</v>
      </c>
      <c r="G11" s="140">
        <v>9.4913550000000004</v>
      </c>
      <c r="H11" s="140">
        <v>3.76</v>
      </c>
      <c r="I11" s="140">
        <v>10.913648</v>
      </c>
      <c r="J11" s="140">
        <v>2876.41</v>
      </c>
      <c r="K11" s="141">
        <v>10.913648</v>
      </c>
      <c r="L11" s="140">
        <v>2876.41</v>
      </c>
      <c r="M11" s="142">
        <v>3.7941906751819111E-3</v>
      </c>
      <c r="N11" s="143">
        <v>254.07900000000001</v>
      </c>
      <c r="O11" s="144">
        <v>0.96402417255954476</v>
      </c>
      <c r="P11" s="145">
        <v>227.65144051091465</v>
      </c>
      <c r="Q11" s="1973">
        <v>57.841450353572682</v>
      </c>
    </row>
    <row r="12" spans="1:17" s="12" customFormat="1" ht="13.5" customHeight="1">
      <c r="A12" s="2125"/>
      <c r="B12" s="138">
        <v>4</v>
      </c>
      <c r="C12" s="137" t="s">
        <v>42</v>
      </c>
      <c r="D12" s="138">
        <v>52</v>
      </c>
      <c r="E12" s="138">
        <v>2009</v>
      </c>
      <c r="F12" s="139">
        <v>23.119</v>
      </c>
      <c r="G12" s="140">
        <v>8.5744670000000003</v>
      </c>
      <c r="H12" s="140">
        <v>4.16</v>
      </c>
      <c r="I12" s="140">
        <v>10.384539</v>
      </c>
      <c r="J12" s="140">
        <v>2686.29</v>
      </c>
      <c r="K12" s="141">
        <v>10.384539</v>
      </c>
      <c r="L12" s="140">
        <v>2686.29</v>
      </c>
      <c r="M12" s="142">
        <v>3.8657550003908738E-3</v>
      </c>
      <c r="N12" s="143">
        <v>254.07900000000001</v>
      </c>
      <c r="O12" s="144">
        <v>0.9822071647443128</v>
      </c>
      <c r="P12" s="145">
        <v>231.94530002345243</v>
      </c>
      <c r="Q12" s="1973">
        <v>58.932429884658767</v>
      </c>
    </row>
    <row r="13" spans="1:17" s="12" customFormat="1" ht="13.5" customHeight="1">
      <c r="A13" s="2125"/>
      <c r="B13" s="138">
        <v>5</v>
      </c>
      <c r="C13" s="137" t="s">
        <v>111</v>
      </c>
      <c r="D13" s="138">
        <v>62</v>
      </c>
      <c r="E13" s="138">
        <v>2007</v>
      </c>
      <c r="F13" s="139">
        <v>27.006</v>
      </c>
      <c r="G13" s="140">
        <v>11.263467</v>
      </c>
      <c r="H13" s="140">
        <v>0</v>
      </c>
      <c r="I13" s="140">
        <v>15.742539000000001</v>
      </c>
      <c r="J13" s="140">
        <v>3936.72</v>
      </c>
      <c r="K13" s="141">
        <v>15.742539000000001</v>
      </c>
      <c r="L13" s="140">
        <v>3936.72</v>
      </c>
      <c r="M13" s="142">
        <v>3.9988973053709694E-3</v>
      </c>
      <c r="N13" s="143">
        <v>254.07900000000001</v>
      </c>
      <c r="O13" s="144">
        <v>1.0160358284513507</v>
      </c>
      <c r="P13" s="145">
        <v>239.93383832225817</v>
      </c>
      <c r="Q13" s="1973">
        <v>60.962149707081039</v>
      </c>
    </row>
    <row r="14" spans="1:17" s="12" customFormat="1" ht="13.5" customHeight="1">
      <c r="A14" s="2125"/>
      <c r="B14" s="138">
        <v>6</v>
      </c>
      <c r="C14" s="137" t="s">
        <v>41</v>
      </c>
      <c r="D14" s="138">
        <v>40</v>
      </c>
      <c r="E14" s="138">
        <v>2007</v>
      </c>
      <c r="F14" s="139">
        <v>20.053999999999998</v>
      </c>
      <c r="G14" s="140">
        <v>6.8348620000000002</v>
      </c>
      <c r="H14" s="140">
        <v>3.2</v>
      </c>
      <c r="I14" s="140">
        <v>10.019143</v>
      </c>
      <c r="J14" s="140">
        <v>2350.71</v>
      </c>
      <c r="K14" s="141">
        <v>10.019143</v>
      </c>
      <c r="L14" s="140">
        <v>2350.71</v>
      </c>
      <c r="M14" s="142">
        <v>4.2621773847050463E-3</v>
      </c>
      <c r="N14" s="143">
        <v>254.07900000000001</v>
      </c>
      <c r="O14" s="144">
        <v>1.0829297677284735</v>
      </c>
      <c r="P14" s="145">
        <v>255.73064308230275</v>
      </c>
      <c r="Q14" s="1973">
        <v>64.975786063708398</v>
      </c>
    </row>
    <row r="15" spans="1:17" s="12" customFormat="1" ht="13.5" customHeight="1">
      <c r="A15" s="2125"/>
      <c r="B15" s="138">
        <v>7</v>
      </c>
      <c r="C15" s="137" t="s">
        <v>109</v>
      </c>
      <c r="D15" s="138">
        <v>40</v>
      </c>
      <c r="E15" s="138">
        <v>2007</v>
      </c>
      <c r="F15" s="139">
        <v>19.934999999999999</v>
      </c>
      <c r="G15" s="140">
        <v>6.5375290000000001</v>
      </c>
      <c r="H15" s="140">
        <v>3.2</v>
      </c>
      <c r="I15" s="140">
        <v>10.197479000000001</v>
      </c>
      <c r="J15" s="140">
        <v>2352.7399999999998</v>
      </c>
      <c r="K15" s="141">
        <v>10.197479000000001</v>
      </c>
      <c r="L15" s="140">
        <v>2352.7399999999998</v>
      </c>
      <c r="M15" s="142">
        <v>4.3342991575779739E-3</v>
      </c>
      <c r="N15" s="143">
        <v>254.07900000000001</v>
      </c>
      <c r="O15" s="144">
        <v>1.1012543956582541</v>
      </c>
      <c r="P15" s="145">
        <v>260.05794945467841</v>
      </c>
      <c r="Q15" s="1973">
        <v>66.075263739495227</v>
      </c>
    </row>
    <row r="16" spans="1:17" s="12" customFormat="1" ht="13.5" customHeight="1">
      <c r="A16" s="2125"/>
      <c r="B16" s="138">
        <v>8</v>
      </c>
      <c r="C16" s="137" t="s">
        <v>963</v>
      </c>
      <c r="D16" s="138">
        <v>30</v>
      </c>
      <c r="E16" s="138">
        <v>1967</v>
      </c>
      <c r="F16" s="139">
        <v>15.897</v>
      </c>
      <c r="G16" s="140">
        <v>3.5190000000000001</v>
      </c>
      <c r="H16" s="140">
        <v>4.8</v>
      </c>
      <c r="I16" s="140">
        <v>7.5780000000000003</v>
      </c>
      <c r="J16" s="140">
        <v>1550</v>
      </c>
      <c r="K16" s="141">
        <v>7.5780000000000003</v>
      </c>
      <c r="L16" s="140">
        <v>1550</v>
      </c>
      <c r="M16" s="142">
        <v>4.8890322580645166E-3</v>
      </c>
      <c r="N16" s="143">
        <v>252.66200000000003</v>
      </c>
      <c r="O16" s="144">
        <v>1.2352726683870972</v>
      </c>
      <c r="P16" s="145">
        <v>293.341935483871</v>
      </c>
      <c r="Q16" s="1973">
        <v>74.11636010322583</v>
      </c>
    </row>
    <row r="17" spans="1:19" s="12" customFormat="1" ht="13.5" customHeight="1">
      <c r="A17" s="2125"/>
      <c r="B17" s="138">
        <v>9</v>
      </c>
      <c r="C17" s="137" t="s">
        <v>112</v>
      </c>
      <c r="D17" s="138">
        <v>70</v>
      </c>
      <c r="E17" s="138">
        <v>2008</v>
      </c>
      <c r="F17" s="139">
        <v>35.087000000000003</v>
      </c>
      <c r="G17" s="140">
        <v>11.73</v>
      </c>
      <c r="H17" s="140">
        <v>0</v>
      </c>
      <c r="I17" s="140">
        <v>23.356999999999999</v>
      </c>
      <c r="J17" s="140">
        <v>4787.37</v>
      </c>
      <c r="K17" s="141">
        <v>23.356999999999999</v>
      </c>
      <c r="L17" s="140">
        <v>4787.37</v>
      </c>
      <c r="M17" s="142">
        <v>4.8788792176079976E-3</v>
      </c>
      <c r="N17" s="143">
        <v>254.07900000000001</v>
      </c>
      <c r="O17" s="144">
        <v>1.2396207527306224</v>
      </c>
      <c r="P17" s="145">
        <v>292.73275305647985</v>
      </c>
      <c r="Q17" s="1973">
        <v>74.377245163837344</v>
      </c>
    </row>
    <row r="18" spans="1:19" s="12" customFormat="1" ht="13.5" customHeight="1" thickBot="1">
      <c r="A18" s="2126"/>
      <c r="B18" s="607">
        <v>10</v>
      </c>
      <c r="C18" s="606" t="s">
        <v>113</v>
      </c>
      <c r="D18" s="607">
        <v>116</v>
      </c>
      <c r="E18" s="607">
        <v>2007</v>
      </c>
      <c r="F18" s="608">
        <v>59.636000000000003</v>
      </c>
      <c r="G18" s="609">
        <v>22.525639999999999</v>
      </c>
      <c r="H18" s="609">
        <v>0</v>
      </c>
      <c r="I18" s="609">
        <v>37.110367000000004</v>
      </c>
      <c r="J18" s="609">
        <v>7056.51</v>
      </c>
      <c r="K18" s="610">
        <v>37.110367000000004</v>
      </c>
      <c r="L18" s="609">
        <v>7056.51</v>
      </c>
      <c r="M18" s="611">
        <v>5.2590256373192985E-3</v>
      </c>
      <c r="N18" s="612">
        <v>254.07900000000001</v>
      </c>
      <c r="O18" s="613">
        <v>1.3362079749044502</v>
      </c>
      <c r="P18" s="614">
        <v>315.54153823915794</v>
      </c>
      <c r="Q18" s="1974">
        <v>80.172478494267011</v>
      </c>
    </row>
    <row r="19" spans="1:19" s="12" customFormat="1" ht="13.5" customHeight="1">
      <c r="A19" s="2127" t="s">
        <v>114</v>
      </c>
      <c r="B19" s="14">
        <v>1</v>
      </c>
      <c r="C19" s="13" t="s">
        <v>115</v>
      </c>
      <c r="D19" s="14">
        <v>28</v>
      </c>
      <c r="E19" s="14">
        <v>2001</v>
      </c>
      <c r="F19" s="148">
        <v>28.913</v>
      </c>
      <c r="G19" s="148">
        <v>7.0560219999999996</v>
      </c>
      <c r="H19" s="148">
        <v>4.8</v>
      </c>
      <c r="I19" s="148">
        <v>17.056979999999999</v>
      </c>
      <c r="J19" s="148">
        <v>2440.5300000000002</v>
      </c>
      <c r="K19" s="149">
        <v>17.056979999999999</v>
      </c>
      <c r="L19" s="148">
        <v>2440.5300000000002</v>
      </c>
      <c r="M19" s="150">
        <v>6.9890474610023222E-3</v>
      </c>
      <c r="N19" s="151">
        <v>254.07900000000001</v>
      </c>
      <c r="O19" s="103">
        <v>1.775770189844009</v>
      </c>
      <c r="P19" s="152">
        <v>419.34284766013934</v>
      </c>
      <c r="Q19" s="153">
        <v>106.54621139064054</v>
      </c>
    </row>
    <row r="20" spans="1:19" s="12" customFormat="1" ht="13.5" customHeight="1">
      <c r="A20" s="2128"/>
      <c r="B20" s="15">
        <v>2</v>
      </c>
      <c r="C20" s="1698" t="s">
        <v>964</v>
      </c>
      <c r="D20" s="15">
        <v>60</v>
      </c>
      <c r="E20" s="15">
        <v>1978</v>
      </c>
      <c r="F20" s="1699">
        <v>47.110999999999997</v>
      </c>
      <c r="G20" s="154">
        <v>8.5169270000000008</v>
      </c>
      <c r="H20" s="154">
        <v>11.52</v>
      </c>
      <c r="I20" s="154">
        <v>27.074074</v>
      </c>
      <c r="J20" s="154">
        <v>3663.79</v>
      </c>
      <c r="K20" s="80">
        <v>27.074074</v>
      </c>
      <c r="L20" s="154">
        <v>3663.79</v>
      </c>
      <c r="M20" s="155">
        <v>7.3896358688680299E-3</v>
      </c>
      <c r="N20" s="156">
        <v>254.07900000000001</v>
      </c>
      <c r="O20" s="70">
        <v>1.8775512919261201</v>
      </c>
      <c r="P20" s="157">
        <v>443.37815213208182</v>
      </c>
      <c r="Q20" s="1700">
        <v>112.65307751556722</v>
      </c>
    </row>
    <row r="21" spans="1:19" s="12" customFormat="1" ht="13.5" customHeight="1">
      <c r="A21" s="2128"/>
      <c r="B21" s="15">
        <v>3</v>
      </c>
      <c r="C21" s="11" t="s">
        <v>121</v>
      </c>
      <c r="D21" s="15">
        <v>46</v>
      </c>
      <c r="E21" s="15">
        <v>2001</v>
      </c>
      <c r="F21" s="154">
        <v>38.405999999999999</v>
      </c>
      <c r="G21" s="154">
        <v>6.1429799999999997</v>
      </c>
      <c r="H21" s="154">
        <v>7.28</v>
      </c>
      <c r="I21" s="154">
        <v>24.983021999999998</v>
      </c>
      <c r="J21" s="154">
        <v>3175.32</v>
      </c>
      <c r="K21" s="80">
        <v>24.983021999999998</v>
      </c>
      <c r="L21" s="154">
        <v>3175.32</v>
      </c>
      <c r="M21" s="155">
        <v>7.8678753637428656E-3</v>
      </c>
      <c r="N21" s="156">
        <v>254.07900000000001</v>
      </c>
      <c r="O21" s="70">
        <v>1.9990619045444236</v>
      </c>
      <c r="P21" s="157">
        <v>472.07252182457194</v>
      </c>
      <c r="Q21" s="158">
        <v>119.94371427266542</v>
      </c>
    </row>
    <row r="22" spans="1:19" s="12" customFormat="1" ht="13.5" customHeight="1">
      <c r="A22" s="2128"/>
      <c r="B22" s="15">
        <v>4</v>
      </c>
      <c r="C22" s="11" t="s">
        <v>118</v>
      </c>
      <c r="D22" s="15">
        <v>49</v>
      </c>
      <c r="E22" s="15">
        <v>2007</v>
      </c>
      <c r="F22" s="154">
        <v>31.763000000000002</v>
      </c>
      <c r="G22" s="154">
        <v>7.7272939999999997</v>
      </c>
      <c r="H22" s="154">
        <v>4</v>
      </c>
      <c r="I22" s="154">
        <v>20.035709999999998</v>
      </c>
      <c r="J22" s="154">
        <v>2531.39</v>
      </c>
      <c r="K22" s="80">
        <v>20.035709999999998</v>
      </c>
      <c r="L22" s="154">
        <v>2531.39</v>
      </c>
      <c r="M22" s="155">
        <v>7.9149044596051963E-3</v>
      </c>
      <c r="N22" s="156">
        <v>254.07900000000001</v>
      </c>
      <c r="O22" s="70">
        <v>2.0110110101920289</v>
      </c>
      <c r="P22" s="157">
        <v>474.89426757631173</v>
      </c>
      <c r="Q22" s="158">
        <v>120.66066061152172</v>
      </c>
    </row>
    <row r="23" spans="1:19" s="12" customFormat="1" ht="13.5" customHeight="1">
      <c r="A23" s="2128"/>
      <c r="B23" s="15">
        <v>5</v>
      </c>
      <c r="C23" s="11" t="s">
        <v>120</v>
      </c>
      <c r="D23" s="15">
        <v>34</v>
      </c>
      <c r="E23" s="15">
        <v>2003</v>
      </c>
      <c r="F23" s="154">
        <v>30.116</v>
      </c>
      <c r="G23" s="154">
        <v>5.4367109999999998</v>
      </c>
      <c r="H23" s="154">
        <v>5.44</v>
      </c>
      <c r="I23" s="154">
        <v>19.239283999999998</v>
      </c>
      <c r="J23" s="154">
        <v>2349.59</v>
      </c>
      <c r="K23" s="80">
        <v>19.239283999999998</v>
      </c>
      <c r="L23" s="154">
        <v>2349.59</v>
      </c>
      <c r="M23" s="155">
        <v>8.188357968837115E-3</v>
      </c>
      <c r="N23" s="156">
        <v>254.07900000000001</v>
      </c>
      <c r="O23" s="70">
        <v>2.0804898043641655</v>
      </c>
      <c r="P23" s="157">
        <v>491.30147813022688</v>
      </c>
      <c r="Q23" s="158">
        <v>124.82938826184991</v>
      </c>
    </row>
    <row r="24" spans="1:19" s="12" customFormat="1" ht="13.5" customHeight="1">
      <c r="A24" s="2128"/>
      <c r="B24" s="15">
        <v>6</v>
      </c>
      <c r="C24" s="11" t="s">
        <v>80</v>
      </c>
      <c r="D24" s="15">
        <v>50</v>
      </c>
      <c r="E24" s="15">
        <v>2006</v>
      </c>
      <c r="F24" s="154">
        <v>33.493000000000002</v>
      </c>
      <c r="G24" s="154">
        <v>8.1706319999999995</v>
      </c>
      <c r="H24" s="154">
        <v>4</v>
      </c>
      <c r="I24" s="154">
        <v>21.322371</v>
      </c>
      <c r="J24" s="154">
        <v>2532.42</v>
      </c>
      <c r="K24" s="80">
        <v>21.322371</v>
      </c>
      <c r="L24" s="154">
        <v>2532.42</v>
      </c>
      <c r="M24" s="155">
        <v>8.4197609401284144E-3</v>
      </c>
      <c r="N24" s="156">
        <v>254.07900000000001</v>
      </c>
      <c r="O24" s="70">
        <v>2.1392844399068873</v>
      </c>
      <c r="P24" s="157">
        <v>505.18565640770487</v>
      </c>
      <c r="Q24" s="158">
        <v>128.35706639441327</v>
      </c>
    </row>
    <row r="25" spans="1:19" s="12" customFormat="1" ht="13.5" customHeight="1">
      <c r="A25" s="2128"/>
      <c r="B25" s="15">
        <v>7</v>
      </c>
      <c r="C25" s="11" t="s">
        <v>117</v>
      </c>
      <c r="D25" s="15">
        <v>46</v>
      </c>
      <c r="E25" s="15">
        <v>2007</v>
      </c>
      <c r="F25" s="154">
        <v>37.283000000000001</v>
      </c>
      <c r="G25" s="154">
        <v>9.3493399999999998</v>
      </c>
      <c r="H25" s="154">
        <v>3.68</v>
      </c>
      <c r="I25" s="154">
        <v>24.253661000000001</v>
      </c>
      <c r="J25" s="154">
        <v>2821.98</v>
      </c>
      <c r="K25" s="80">
        <v>24.253661000000001</v>
      </c>
      <c r="L25" s="154">
        <v>2821.98</v>
      </c>
      <c r="M25" s="155">
        <v>8.5945545326331155E-3</v>
      </c>
      <c r="N25" s="156">
        <v>254.07900000000001</v>
      </c>
      <c r="O25" s="70">
        <v>2.1836958210968893</v>
      </c>
      <c r="P25" s="157">
        <v>515.67327195798691</v>
      </c>
      <c r="Q25" s="158">
        <v>131.02174926581336</v>
      </c>
    </row>
    <row r="26" spans="1:19" s="12" customFormat="1" ht="13.5" customHeight="1">
      <c r="A26" s="2128"/>
      <c r="B26" s="15">
        <v>8</v>
      </c>
      <c r="C26" s="11" t="s">
        <v>116</v>
      </c>
      <c r="D26" s="15">
        <v>16</v>
      </c>
      <c r="E26" s="15">
        <v>2005</v>
      </c>
      <c r="F26" s="154">
        <v>13.964</v>
      </c>
      <c r="G26" s="154">
        <v>2.38028</v>
      </c>
      <c r="H26" s="154">
        <v>1.36</v>
      </c>
      <c r="I26" s="154">
        <v>10.223718</v>
      </c>
      <c r="J26" s="154">
        <v>1150.31</v>
      </c>
      <c r="K26" s="80">
        <v>10.223718</v>
      </c>
      <c r="L26" s="154">
        <v>1150.31</v>
      </c>
      <c r="M26" s="155">
        <v>8.8877937251697365E-3</v>
      </c>
      <c r="N26" s="156">
        <v>254.07900000000001</v>
      </c>
      <c r="O26" s="70">
        <v>2.2582017418974014</v>
      </c>
      <c r="P26" s="157">
        <v>533.26762351018419</v>
      </c>
      <c r="Q26" s="158">
        <v>135.49210451384408</v>
      </c>
    </row>
    <row r="27" spans="1:19" s="12" customFormat="1" ht="13.5" customHeight="1">
      <c r="A27" s="2128"/>
      <c r="B27" s="15">
        <v>9</v>
      </c>
      <c r="C27" s="11" t="s">
        <v>122</v>
      </c>
      <c r="D27" s="15">
        <v>23</v>
      </c>
      <c r="E27" s="15">
        <v>2002</v>
      </c>
      <c r="F27" s="154">
        <v>15.71</v>
      </c>
      <c r="G27" s="154">
        <v>0</v>
      </c>
      <c r="H27" s="154">
        <v>0</v>
      </c>
      <c r="I27" s="154">
        <v>15.710001000000002</v>
      </c>
      <c r="J27" s="154">
        <v>1743.26</v>
      </c>
      <c r="K27" s="80">
        <v>15.710001000000002</v>
      </c>
      <c r="L27" s="154">
        <v>1743.26</v>
      </c>
      <c r="M27" s="155">
        <v>9.0118519325860756E-3</v>
      </c>
      <c r="N27" s="156">
        <v>254.07900000000001</v>
      </c>
      <c r="O27" s="70">
        <v>2.2897223271795375</v>
      </c>
      <c r="P27" s="157">
        <v>540.71111595516447</v>
      </c>
      <c r="Q27" s="158">
        <v>137.38333963077224</v>
      </c>
    </row>
    <row r="28" spans="1:19" s="12" customFormat="1" ht="13.5" customHeight="1" thickBot="1">
      <c r="A28" s="2129"/>
      <c r="B28" s="42">
        <v>10</v>
      </c>
      <c r="C28" s="43" t="s">
        <v>119</v>
      </c>
      <c r="D28" s="42">
        <v>46</v>
      </c>
      <c r="E28" s="42">
        <v>2006</v>
      </c>
      <c r="F28" s="1912">
        <v>40.847999999999999</v>
      </c>
      <c r="G28" s="1912">
        <v>8.9501760000000008</v>
      </c>
      <c r="H28" s="1912">
        <v>3.68</v>
      </c>
      <c r="I28" s="1912">
        <v>28.217829999999999</v>
      </c>
      <c r="J28" s="1912">
        <v>2989.78</v>
      </c>
      <c r="K28" s="1975">
        <v>28.217829999999999</v>
      </c>
      <c r="L28" s="1912">
        <v>2989.78</v>
      </c>
      <c r="M28" s="1976">
        <v>9.4380957796225805E-3</v>
      </c>
      <c r="N28" s="739">
        <v>254.07900000000001</v>
      </c>
      <c r="O28" s="73">
        <v>2.3980219375907259</v>
      </c>
      <c r="P28" s="254">
        <v>566.28574677735492</v>
      </c>
      <c r="Q28" s="255">
        <v>143.88131625544355</v>
      </c>
      <c r="R28" s="203"/>
    </row>
    <row r="29" spans="1:19" ht="12.75" customHeight="1">
      <c r="A29" s="2130" t="s">
        <v>123</v>
      </c>
      <c r="B29" s="159">
        <v>1</v>
      </c>
      <c r="C29" s="160" t="s">
        <v>127</v>
      </c>
      <c r="D29" s="159">
        <v>72</v>
      </c>
      <c r="E29" s="159">
        <v>1985</v>
      </c>
      <c r="F29" s="161">
        <v>75.408000000000001</v>
      </c>
      <c r="G29" s="161">
        <v>10.944177</v>
      </c>
      <c r="H29" s="161">
        <v>17.28</v>
      </c>
      <c r="I29" s="161">
        <v>47.183813000000001</v>
      </c>
      <c r="J29" s="161">
        <v>4428.07</v>
      </c>
      <c r="K29" s="162">
        <v>47.183813000000001</v>
      </c>
      <c r="L29" s="161">
        <v>4428.07</v>
      </c>
      <c r="M29" s="163">
        <v>1.0655615877797777E-2</v>
      </c>
      <c r="N29" s="164">
        <v>254.07900000000001</v>
      </c>
      <c r="O29" s="165">
        <v>2.7073682266149817</v>
      </c>
      <c r="P29" s="166">
        <v>639.33695266786663</v>
      </c>
      <c r="Q29" s="167">
        <v>162.4420935968989</v>
      </c>
      <c r="R29" s="114"/>
    </row>
    <row r="30" spans="1:19" s="2" customFormat="1" ht="12.75" customHeight="1">
      <c r="A30" s="2125"/>
      <c r="B30" s="168">
        <v>2</v>
      </c>
      <c r="C30" s="169" t="s">
        <v>129</v>
      </c>
      <c r="D30" s="168">
        <v>37</v>
      </c>
      <c r="E30" s="168">
        <v>1985</v>
      </c>
      <c r="F30" s="170">
        <v>38.378999999999998</v>
      </c>
      <c r="G30" s="170">
        <v>5.7165470000000003</v>
      </c>
      <c r="H30" s="170">
        <v>8.64</v>
      </c>
      <c r="I30" s="170">
        <v>24.022463999999999</v>
      </c>
      <c r="J30" s="170">
        <v>2212.4</v>
      </c>
      <c r="K30" s="171">
        <v>24.022463999999999</v>
      </c>
      <c r="L30" s="170">
        <v>2212.4</v>
      </c>
      <c r="M30" s="172">
        <v>1.0858101609112275E-2</v>
      </c>
      <c r="N30" s="173">
        <v>254.07900000000001</v>
      </c>
      <c r="O30" s="174">
        <v>2.7588155987416378</v>
      </c>
      <c r="P30" s="175">
        <v>651.48609654673646</v>
      </c>
      <c r="Q30" s="176">
        <v>165.52893592449826</v>
      </c>
      <c r="R30" s="82"/>
      <c r="S30" s="82"/>
    </row>
    <row r="31" spans="1:19" s="3" customFormat="1" ht="13.5" customHeight="1">
      <c r="A31" s="2125"/>
      <c r="B31" s="168">
        <v>3</v>
      </c>
      <c r="C31" s="169" t="s">
        <v>125</v>
      </c>
      <c r="D31" s="168">
        <v>36</v>
      </c>
      <c r="E31" s="168">
        <v>1987</v>
      </c>
      <c r="F31" s="170">
        <v>37.506</v>
      </c>
      <c r="G31" s="170">
        <v>4.9525199999999998</v>
      </c>
      <c r="H31" s="170">
        <v>8.64</v>
      </c>
      <c r="I31" s="170">
        <v>23.913494</v>
      </c>
      <c r="J31" s="170">
        <v>2176.88</v>
      </c>
      <c r="K31" s="171">
        <v>23.913494</v>
      </c>
      <c r="L31" s="170">
        <v>2176.88</v>
      </c>
      <c r="M31" s="172">
        <v>1.0985214619087868E-2</v>
      </c>
      <c r="N31" s="173">
        <v>254.07900000000001</v>
      </c>
      <c r="O31" s="174">
        <v>2.7911123452032265</v>
      </c>
      <c r="P31" s="175">
        <v>659.11287714527214</v>
      </c>
      <c r="Q31" s="176">
        <v>167.4667407121936</v>
      </c>
      <c r="R31" s="84"/>
      <c r="S31" s="83"/>
    </row>
    <row r="32" spans="1:19" ht="12.75" customHeight="1">
      <c r="A32" s="2125"/>
      <c r="B32" s="168">
        <v>4</v>
      </c>
      <c r="C32" s="169" t="s">
        <v>126</v>
      </c>
      <c r="D32" s="168">
        <v>20</v>
      </c>
      <c r="E32" s="168">
        <v>1982</v>
      </c>
      <c r="F32" s="170">
        <v>18.710999999999999</v>
      </c>
      <c r="G32" s="170">
        <v>2.7981240000000001</v>
      </c>
      <c r="H32" s="170">
        <v>3.2</v>
      </c>
      <c r="I32" s="170">
        <v>12.712876000000001</v>
      </c>
      <c r="J32" s="170">
        <v>1071.97</v>
      </c>
      <c r="K32" s="171">
        <v>12.712876000000001</v>
      </c>
      <c r="L32" s="170">
        <v>1071.97</v>
      </c>
      <c r="M32" s="172">
        <v>1.1859358004421767E-2</v>
      </c>
      <c r="N32" s="173">
        <v>254.07900000000001</v>
      </c>
      <c r="O32" s="174">
        <v>3.0132138224054783</v>
      </c>
      <c r="P32" s="175">
        <v>711.56148026530605</v>
      </c>
      <c r="Q32" s="176">
        <v>180.79282934432871</v>
      </c>
      <c r="R32" s="85"/>
      <c r="S32" s="85"/>
    </row>
    <row r="33" spans="1:19" ht="12.75">
      <c r="A33" s="2125"/>
      <c r="B33" s="168">
        <v>5</v>
      </c>
      <c r="C33" s="169" t="s">
        <v>130</v>
      </c>
      <c r="D33" s="168">
        <v>20</v>
      </c>
      <c r="E33" s="168">
        <v>1975</v>
      </c>
      <c r="F33" s="170">
        <v>18.896999999999998</v>
      </c>
      <c r="G33" s="170">
        <v>2.283925</v>
      </c>
      <c r="H33" s="170">
        <v>3.2</v>
      </c>
      <c r="I33" s="170">
        <v>13.413076</v>
      </c>
      <c r="J33" s="170">
        <v>1098.2</v>
      </c>
      <c r="K33" s="171">
        <v>13.413076</v>
      </c>
      <c r="L33" s="170">
        <v>1098.2</v>
      </c>
      <c r="M33" s="172">
        <v>1.2213691495173921E-2</v>
      </c>
      <c r="N33" s="173">
        <v>254.07900000000001</v>
      </c>
      <c r="O33" s="174">
        <v>3.103242521402295</v>
      </c>
      <c r="P33" s="175">
        <v>732.82148971043523</v>
      </c>
      <c r="Q33" s="176">
        <v>186.19455128413767</v>
      </c>
      <c r="R33" s="85"/>
      <c r="S33" s="85"/>
    </row>
    <row r="34" spans="1:19" ht="12.75">
      <c r="A34" s="2125"/>
      <c r="B34" s="168">
        <v>6</v>
      </c>
      <c r="C34" s="169" t="s">
        <v>132</v>
      </c>
      <c r="D34" s="168">
        <v>40</v>
      </c>
      <c r="E34" s="168">
        <v>1983</v>
      </c>
      <c r="F34" s="170">
        <v>40.238999999999997</v>
      </c>
      <c r="G34" s="170">
        <v>5.4459470000000003</v>
      </c>
      <c r="H34" s="170">
        <v>6.4</v>
      </c>
      <c r="I34" s="170">
        <v>28.393055</v>
      </c>
      <c r="J34" s="170">
        <v>2186.7199999999998</v>
      </c>
      <c r="K34" s="171">
        <v>28.393055</v>
      </c>
      <c r="L34" s="170">
        <v>2186.7199999999998</v>
      </c>
      <c r="M34" s="172">
        <v>1.2984312120436088E-2</v>
      </c>
      <c r="N34" s="173">
        <v>254.07900000000001</v>
      </c>
      <c r="O34" s="174">
        <v>3.299041039248281</v>
      </c>
      <c r="P34" s="175">
        <v>779.05872722616527</v>
      </c>
      <c r="Q34" s="176">
        <v>197.94246235489686</v>
      </c>
      <c r="R34" s="85"/>
      <c r="S34" s="53"/>
    </row>
    <row r="35" spans="1:19" ht="12.75">
      <c r="A35" s="2125"/>
      <c r="B35" s="168">
        <v>7</v>
      </c>
      <c r="C35" s="169" t="s">
        <v>131</v>
      </c>
      <c r="D35" s="168">
        <v>20</v>
      </c>
      <c r="E35" s="168">
        <v>1991</v>
      </c>
      <c r="F35" s="170">
        <v>20.25</v>
      </c>
      <c r="G35" s="170">
        <v>2.9833729999999998</v>
      </c>
      <c r="H35" s="170">
        <v>3.2</v>
      </c>
      <c r="I35" s="170">
        <v>14.066631000000001</v>
      </c>
      <c r="J35" s="170">
        <v>1071.33</v>
      </c>
      <c r="K35" s="171">
        <v>14.066631000000001</v>
      </c>
      <c r="L35" s="170">
        <v>1071.33</v>
      </c>
      <c r="M35" s="172">
        <v>1.313006356584806E-2</v>
      </c>
      <c r="N35" s="173">
        <v>254.07900000000001</v>
      </c>
      <c r="O35" s="174">
        <v>3.3360734207471094</v>
      </c>
      <c r="P35" s="175">
        <v>787.80381395088364</v>
      </c>
      <c r="Q35" s="176">
        <v>200.16440524482658</v>
      </c>
      <c r="R35" s="85"/>
      <c r="S35" s="53"/>
    </row>
    <row r="36" spans="1:19" ht="12.75">
      <c r="A36" s="2125"/>
      <c r="B36" s="168">
        <v>8</v>
      </c>
      <c r="C36" s="169" t="s">
        <v>133</v>
      </c>
      <c r="D36" s="168">
        <v>36</v>
      </c>
      <c r="E36" s="168">
        <v>1986</v>
      </c>
      <c r="F36" s="170">
        <v>39.667999999999999</v>
      </c>
      <c r="G36" s="170">
        <v>5.3354200000000001</v>
      </c>
      <c r="H36" s="170">
        <v>5.76</v>
      </c>
      <c r="I36" s="170">
        <v>28.572583999999999</v>
      </c>
      <c r="J36" s="170">
        <v>1988.92</v>
      </c>
      <c r="K36" s="171">
        <v>28.572583999999999</v>
      </c>
      <c r="L36" s="170">
        <v>1988.92</v>
      </c>
      <c r="M36" s="172">
        <v>1.4365878969490979E-2</v>
      </c>
      <c r="N36" s="173">
        <v>254.07900000000001</v>
      </c>
      <c r="O36" s="174">
        <v>3.6500681626892986</v>
      </c>
      <c r="P36" s="175">
        <v>861.95273816945871</v>
      </c>
      <c r="Q36" s="176">
        <v>219.0040897613579</v>
      </c>
      <c r="R36" s="85"/>
      <c r="S36" s="53"/>
    </row>
    <row r="37" spans="1:19" ht="12.75">
      <c r="A37" s="2125"/>
      <c r="B37" s="168">
        <v>9</v>
      </c>
      <c r="C37" s="169" t="s">
        <v>124</v>
      </c>
      <c r="D37" s="168">
        <v>35</v>
      </c>
      <c r="E37" s="168" t="s">
        <v>43</v>
      </c>
      <c r="F37" s="170">
        <v>43.819000000000003</v>
      </c>
      <c r="G37" s="170">
        <v>2.3203179999999999</v>
      </c>
      <c r="H37" s="170">
        <v>8.64</v>
      </c>
      <c r="I37" s="170">
        <v>32.858680999999997</v>
      </c>
      <c r="J37" s="170">
        <v>2212.0500000000002</v>
      </c>
      <c r="K37" s="171">
        <v>32.858680999999997</v>
      </c>
      <c r="L37" s="170">
        <v>2212.0500000000002</v>
      </c>
      <c r="M37" s="172">
        <v>1.4854402477340021E-2</v>
      </c>
      <c r="N37" s="173">
        <v>254.07900000000001</v>
      </c>
      <c r="O37" s="174">
        <v>3.7741917270400753</v>
      </c>
      <c r="P37" s="175">
        <v>891.26414864040123</v>
      </c>
      <c r="Q37" s="176">
        <v>226.45150362240452</v>
      </c>
      <c r="R37" s="85"/>
      <c r="S37" s="53"/>
    </row>
    <row r="38" spans="1:19" ht="25.5" customHeight="1" thickBot="1">
      <c r="A38" s="2126"/>
      <c r="B38" s="177">
        <v>10</v>
      </c>
      <c r="C38" s="178" t="s">
        <v>128</v>
      </c>
      <c r="D38" s="177">
        <v>72</v>
      </c>
      <c r="E38" s="177">
        <v>1989</v>
      </c>
      <c r="F38" s="179">
        <v>85.18</v>
      </c>
      <c r="G38" s="179">
        <v>5.3908680000000002</v>
      </c>
      <c r="H38" s="179">
        <v>17.28</v>
      </c>
      <c r="I38" s="179">
        <v>62.509132000000001</v>
      </c>
      <c r="J38" s="179">
        <v>4195.87</v>
      </c>
      <c r="K38" s="180">
        <v>62.509132000000001</v>
      </c>
      <c r="L38" s="179">
        <v>4195.87</v>
      </c>
      <c r="M38" s="181">
        <v>1.4897776146544103E-2</v>
      </c>
      <c r="N38" s="182">
        <v>254.07900000000001</v>
      </c>
      <c r="O38" s="183">
        <v>3.7852120655377792</v>
      </c>
      <c r="P38" s="184">
        <v>893.86656879264615</v>
      </c>
      <c r="Q38" s="185">
        <v>227.11272393226676</v>
      </c>
      <c r="R38" s="85"/>
      <c r="S38" s="53"/>
    </row>
    <row r="39" spans="1:19" ht="12.75">
      <c r="A39" s="2070" t="s">
        <v>134</v>
      </c>
      <c r="B39" s="105">
        <v>1</v>
      </c>
      <c r="C39" s="1928" t="s">
        <v>143</v>
      </c>
      <c r="D39" s="105">
        <v>60</v>
      </c>
      <c r="E39" s="105">
        <v>1985</v>
      </c>
      <c r="F39" s="186">
        <v>64.369</v>
      </c>
      <c r="G39" s="186">
        <v>8.7197800000000001</v>
      </c>
      <c r="H39" s="186">
        <v>9.52</v>
      </c>
      <c r="I39" s="186">
        <v>46.129219999999997</v>
      </c>
      <c r="J39" s="186">
        <v>3133.55</v>
      </c>
      <c r="K39" s="1929">
        <v>46.129219999999997</v>
      </c>
      <c r="L39" s="186">
        <v>3133.55</v>
      </c>
      <c r="M39" s="1930">
        <v>1.4721073542786933E-2</v>
      </c>
      <c r="N39" s="1931">
        <v>254.07900000000001</v>
      </c>
      <c r="O39" s="1932">
        <v>3.7403156446777612</v>
      </c>
      <c r="P39" s="187">
        <v>883.26441256721603</v>
      </c>
      <c r="Q39" s="1933">
        <v>224.41893868066569</v>
      </c>
      <c r="R39" s="85"/>
      <c r="S39" s="53"/>
    </row>
    <row r="40" spans="1:19" ht="12.75">
      <c r="A40" s="2071"/>
      <c r="B40" s="105">
        <v>2</v>
      </c>
      <c r="C40" s="1928" t="s">
        <v>141</v>
      </c>
      <c r="D40" s="105">
        <v>59</v>
      </c>
      <c r="E40" s="105">
        <v>1964</v>
      </c>
      <c r="F40" s="186">
        <v>56.271000000000001</v>
      </c>
      <c r="G40" s="186">
        <v>7.4233500000000001</v>
      </c>
      <c r="H40" s="186">
        <v>9.1199999999999992</v>
      </c>
      <c r="I40" s="186">
        <v>39.727646</v>
      </c>
      <c r="J40" s="186">
        <v>2642.27</v>
      </c>
      <c r="K40" s="1929">
        <v>39.727646</v>
      </c>
      <c r="L40" s="186">
        <v>2642.27</v>
      </c>
      <c r="M40" s="1930">
        <v>1.5035422572257946E-2</v>
      </c>
      <c r="N40" s="1931">
        <v>254.07900000000001</v>
      </c>
      <c r="O40" s="1932">
        <v>3.8201851317367268</v>
      </c>
      <c r="P40" s="187">
        <v>902.12535433547669</v>
      </c>
      <c r="Q40" s="1933">
        <v>229.21110790420357</v>
      </c>
      <c r="R40" s="85"/>
      <c r="S40" s="53"/>
    </row>
    <row r="41" spans="1:19" ht="12.75">
      <c r="A41" s="2071"/>
      <c r="B41" s="105">
        <v>3</v>
      </c>
      <c r="C41" s="1928" t="s">
        <v>140</v>
      </c>
      <c r="D41" s="105">
        <v>71</v>
      </c>
      <c r="E41" s="105">
        <v>1985</v>
      </c>
      <c r="F41" s="186">
        <v>93.417000000000002</v>
      </c>
      <c r="G41" s="186">
        <v>10.750658</v>
      </c>
      <c r="H41" s="186">
        <v>17.28</v>
      </c>
      <c r="I41" s="186">
        <v>65.386349999999993</v>
      </c>
      <c r="J41" s="186">
        <v>4324.5</v>
      </c>
      <c r="K41" s="1929">
        <v>65.386349999999993</v>
      </c>
      <c r="L41" s="186">
        <v>4324.5</v>
      </c>
      <c r="M41" s="1930">
        <v>1.5119979188345472E-2</v>
      </c>
      <c r="N41" s="1931">
        <v>254.07900000000001</v>
      </c>
      <c r="O41" s="1932">
        <v>3.8416691921956292</v>
      </c>
      <c r="P41" s="187">
        <v>907.19875130072819</v>
      </c>
      <c r="Q41" s="1933">
        <v>230.50015153173774</v>
      </c>
      <c r="R41" s="85"/>
      <c r="S41" s="53"/>
    </row>
    <row r="42" spans="1:19" ht="12.75" customHeight="1">
      <c r="A42" s="2071"/>
      <c r="B42" s="105">
        <v>4</v>
      </c>
      <c r="C42" s="1928" t="s">
        <v>144</v>
      </c>
      <c r="D42" s="105">
        <v>70</v>
      </c>
      <c r="E42" s="105" t="s">
        <v>43</v>
      </c>
      <c r="F42" s="186">
        <v>38.999000000000002</v>
      </c>
      <c r="G42" s="186">
        <v>6.8178970000000003</v>
      </c>
      <c r="H42" s="186">
        <v>0.48</v>
      </c>
      <c r="I42" s="186">
        <v>31.701107</v>
      </c>
      <c r="J42" s="186">
        <v>2072.2600000000002</v>
      </c>
      <c r="K42" s="1929">
        <v>31.701107</v>
      </c>
      <c r="L42" s="186">
        <v>2072.2600000000002</v>
      </c>
      <c r="M42" s="1930">
        <v>1.5297842452201942E-2</v>
      </c>
      <c r="N42" s="1931">
        <v>254.07900000000001</v>
      </c>
      <c r="O42" s="1932">
        <v>3.8868605124130173</v>
      </c>
      <c r="P42" s="187">
        <v>917.87054713211649</v>
      </c>
      <c r="Q42" s="1933">
        <v>233.21163074478102</v>
      </c>
      <c r="R42" s="85"/>
      <c r="S42" s="53"/>
    </row>
    <row r="43" spans="1:19" s="7" customFormat="1" ht="12.75">
      <c r="A43" s="2071"/>
      <c r="B43" s="105">
        <v>5</v>
      </c>
      <c r="C43" s="1928" t="s">
        <v>142</v>
      </c>
      <c r="D43" s="105">
        <v>60</v>
      </c>
      <c r="E43" s="105">
        <v>1980</v>
      </c>
      <c r="F43" s="186">
        <v>66.927000000000007</v>
      </c>
      <c r="G43" s="186">
        <v>6.9730319999999999</v>
      </c>
      <c r="H43" s="186">
        <v>9.6</v>
      </c>
      <c r="I43" s="186">
        <v>50.353968000000002</v>
      </c>
      <c r="J43" s="186">
        <v>3250.97</v>
      </c>
      <c r="K43" s="1929">
        <v>50.353968000000002</v>
      </c>
      <c r="L43" s="186">
        <v>3250.97</v>
      </c>
      <c r="M43" s="1930">
        <v>1.54889057727386E-2</v>
      </c>
      <c r="N43" s="1931">
        <v>254.07900000000001</v>
      </c>
      <c r="O43" s="1932">
        <v>3.9354056898316507</v>
      </c>
      <c r="P43" s="187">
        <v>929.33434636431605</v>
      </c>
      <c r="Q43" s="1933">
        <v>236.12434138989906</v>
      </c>
      <c r="R43" s="85"/>
      <c r="S43" s="53"/>
    </row>
    <row r="44" spans="1:19" ht="12.75">
      <c r="A44" s="2071"/>
      <c r="B44" s="105">
        <v>6</v>
      </c>
      <c r="C44" s="1928" t="s">
        <v>139</v>
      </c>
      <c r="D44" s="105">
        <v>88</v>
      </c>
      <c r="E44" s="105">
        <v>1986</v>
      </c>
      <c r="F44" s="186">
        <v>115.14700000000001</v>
      </c>
      <c r="G44" s="186">
        <v>12.886264000000001</v>
      </c>
      <c r="H44" s="186">
        <v>19.52</v>
      </c>
      <c r="I44" s="186">
        <v>82.740735999999998</v>
      </c>
      <c r="J44" s="186">
        <v>5195.53</v>
      </c>
      <c r="K44" s="1929">
        <v>82.740735999999998</v>
      </c>
      <c r="L44" s="186">
        <v>5195.53</v>
      </c>
      <c r="M44" s="1930">
        <v>1.5925369692793612E-2</v>
      </c>
      <c r="N44" s="1931">
        <v>254.07900000000001</v>
      </c>
      <c r="O44" s="1932">
        <v>4.0463020061753081</v>
      </c>
      <c r="P44" s="187">
        <v>955.52218156761671</v>
      </c>
      <c r="Q44" s="1933">
        <v>242.77812037051851</v>
      </c>
      <c r="R44" s="85"/>
      <c r="S44" s="53"/>
    </row>
    <row r="45" spans="1:19" ht="12.75">
      <c r="A45" s="2071"/>
      <c r="B45" s="105">
        <v>7</v>
      </c>
      <c r="C45" s="1928" t="s">
        <v>136</v>
      </c>
      <c r="D45" s="105">
        <v>40</v>
      </c>
      <c r="E45" s="105">
        <v>1987</v>
      </c>
      <c r="F45" s="186">
        <v>43.987000000000002</v>
      </c>
      <c r="G45" s="186">
        <v>3.1413540000000002</v>
      </c>
      <c r="H45" s="186">
        <v>6.4</v>
      </c>
      <c r="I45" s="186">
        <v>34.445647999999998</v>
      </c>
      <c r="J45" s="186">
        <v>2155.0100000000002</v>
      </c>
      <c r="K45" s="1929">
        <v>34.445647999999998</v>
      </c>
      <c r="L45" s="186">
        <v>2155.0100000000002</v>
      </c>
      <c r="M45" s="1930">
        <v>1.5983985225126562E-2</v>
      </c>
      <c r="N45" s="1931">
        <v>254.07900000000001</v>
      </c>
      <c r="O45" s="1932">
        <v>4.061194982014932</v>
      </c>
      <c r="P45" s="187">
        <v>959.0391135075937</v>
      </c>
      <c r="Q45" s="1933">
        <v>243.67169892089589</v>
      </c>
      <c r="R45" s="85"/>
      <c r="S45" s="53"/>
    </row>
    <row r="46" spans="1:19" ht="12.75">
      <c r="A46" s="2071"/>
      <c r="B46" s="105">
        <v>8</v>
      </c>
      <c r="C46" s="1928" t="s">
        <v>137</v>
      </c>
      <c r="D46" s="105">
        <v>32</v>
      </c>
      <c r="E46" s="105">
        <v>1986</v>
      </c>
      <c r="F46" s="186">
        <v>43.978999999999999</v>
      </c>
      <c r="G46" s="186">
        <v>4.4002800000000004</v>
      </c>
      <c r="H46" s="186">
        <v>7.68</v>
      </c>
      <c r="I46" s="186">
        <v>31.898724000000001</v>
      </c>
      <c r="J46" s="186">
        <v>1927.93</v>
      </c>
      <c r="K46" s="1929">
        <v>31.898724000000001</v>
      </c>
      <c r="L46" s="186">
        <v>1927.93</v>
      </c>
      <c r="M46" s="1930">
        <v>1.6545582049140788E-2</v>
      </c>
      <c r="N46" s="1931">
        <v>254.07900000000001</v>
      </c>
      <c r="O46" s="1932">
        <v>4.2038849414636426</v>
      </c>
      <c r="P46" s="187">
        <v>992.73492294844732</v>
      </c>
      <c r="Q46" s="1933">
        <v>252.23309648781856</v>
      </c>
      <c r="R46" s="85"/>
      <c r="S46" s="53"/>
    </row>
    <row r="47" spans="1:19" ht="12.75">
      <c r="A47" s="2071"/>
      <c r="B47" s="105">
        <v>9</v>
      </c>
      <c r="C47" s="1928" t="s">
        <v>135</v>
      </c>
      <c r="D47" s="105">
        <v>20</v>
      </c>
      <c r="E47" s="105">
        <v>1985</v>
      </c>
      <c r="F47" s="186">
        <v>24.760999999999999</v>
      </c>
      <c r="G47" s="186">
        <v>2.7318310000000001</v>
      </c>
      <c r="H47" s="186">
        <v>3.2</v>
      </c>
      <c r="I47" s="186">
        <v>18.829170999999999</v>
      </c>
      <c r="J47" s="186">
        <v>1098.98</v>
      </c>
      <c r="K47" s="1929">
        <v>18.829170999999999</v>
      </c>
      <c r="L47" s="186">
        <v>1098.98</v>
      </c>
      <c r="M47" s="1930">
        <v>1.7133315437951553E-2</v>
      </c>
      <c r="N47" s="1931">
        <v>254.07900000000001</v>
      </c>
      <c r="O47" s="1932">
        <v>4.3532156531592925</v>
      </c>
      <c r="P47" s="187">
        <v>1027.9989262770932</v>
      </c>
      <c r="Q47" s="1933">
        <v>261.19293918955759</v>
      </c>
      <c r="R47" s="85"/>
      <c r="S47" s="53"/>
    </row>
    <row r="48" spans="1:19" ht="13.5" thickBot="1">
      <c r="A48" s="2071"/>
      <c r="B48" s="188">
        <v>10</v>
      </c>
      <c r="C48" s="1934" t="s">
        <v>138</v>
      </c>
      <c r="D48" s="188">
        <v>22</v>
      </c>
      <c r="E48" s="188" t="s">
        <v>43</v>
      </c>
      <c r="F48" s="1935">
        <v>28.306000000000001</v>
      </c>
      <c r="G48" s="1935">
        <v>2.40516</v>
      </c>
      <c r="H48" s="1935">
        <v>3.52</v>
      </c>
      <c r="I48" s="1935">
        <v>22.380841</v>
      </c>
      <c r="J48" s="1935">
        <v>1186.6500000000001</v>
      </c>
      <c r="K48" s="1936">
        <v>22.380841</v>
      </c>
      <c r="L48" s="1935">
        <v>1186.6500000000001</v>
      </c>
      <c r="M48" s="1937">
        <v>1.8860524164665233E-2</v>
      </c>
      <c r="N48" s="1938">
        <v>254.07900000000001</v>
      </c>
      <c r="O48" s="1939">
        <v>4.792063119233978</v>
      </c>
      <c r="P48" s="1940">
        <v>1131.631449879914</v>
      </c>
      <c r="Q48" s="1941">
        <v>287.52378715403864</v>
      </c>
      <c r="R48" s="85"/>
      <c r="S48" s="53"/>
    </row>
    <row r="49" spans="1:19" s="8" customFormat="1" ht="12.75">
      <c r="A49" s="2072" t="s">
        <v>145</v>
      </c>
      <c r="B49" s="189">
        <v>1</v>
      </c>
      <c r="C49" s="1942" t="s">
        <v>151</v>
      </c>
      <c r="D49" s="189">
        <v>47</v>
      </c>
      <c r="E49" s="189" t="s">
        <v>43</v>
      </c>
      <c r="F49" s="1943">
        <v>40.131</v>
      </c>
      <c r="G49" s="1943">
        <v>5.6339870000000003</v>
      </c>
      <c r="H49" s="1943">
        <v>0</v>
      </c>
      <c r="I49" s="1943">
        <v>34.497013000000003</v>
      </c>
      <c r="J49" s="1943">
        <v>1879.63</v>
      </c>
      <c r="K49" s="1944">
        <v>34.497013000000003</v>
      </c>
      <c r="L49" s="1943">
        <v>1879.63</v>
      </c>
      <c r="M49" s="1945">
        <v>1.835308704372669E-2</v>
      </c>
      <c r="N49" s="1946">
        <v>254.07900000000001</v>
      </c>
      <c r="O49" s="1947">
        <v>4.6631340029830337</v>
      </c>
      <c r="P49" s="1948">
        <v>1101.1852226236015</v>
      </c>
      <c r="Q49" s="1949">
        <v>279.7880401789821</v>
      </c>
      <c r="R49" s="85"/>
      <c r="S49" s="53"/>
    </row>
    <row r="50" spans="1:19" s="8" customFormat="1" ht="12.75">
      <c r="A50" s="2073"/>
      <c r="B50" s="190">
        <v>2</v>
      </c>
      <c r="C50" s="1950" t="s">
        <v>152</v>
      </c>
      <c r="D50" s="190">
        <v>22</v>
      </c>
      <c r="E50" s="190">
        <v>1981</v>
      </c>
      <c r="F50" s="1951">
        <v>27.742999999999999</v>
      </c>
      <c r="G50" s="1951">
        <v>2.2255729999999998</v>
      </c>
      <c r="H50" s="1951">
        <v>3.52</v>
      </c>
      <c r="I50" s="1951">
        <v>21.997426000000001</v>
      </c>
      <c r="J50" s="1951">
        <v>1167.51</v>
      </c>
      <c r="K50" s="1952">
        <v>21.997426000000001</v>
      </c>
      <c r="L50" s="1951">
        <v>1167.51</v>
      </c>
      <c r="M50" s="1953">
        <v>1.8841316990860894E-2</v>
      </c>
      <c r="N50" s="1954">
        <v>254.07900000000001</v>
      </c>
      <c r="O50" s="1955">
        <v>4.7871829797209449</v>
      </c>
      <c r="P50" s="1956">
        <v>1130.4790194516536</v>
      </c>
      <c r="Q50" s="1957">
        <v>287.23097878325672</v>
      </c>
      <c r="R50" s="85"/>
      <c r="S50" s="53"/>
    </row>
    <row r="51" spans="1:19" ht="13.5" customHeight="1">
      <c r="A51" s="2073"/>
      <c r="B51" s="190">
        <v>3</v>
      </c>
      <c r="C51" s="1950" t="s">
        <v>149</v>
      </c>
      <c r="D51" s="190">
        <v>33</v>
      </c>
      <c r="E51" s="190">
        <v>1958</v>
      </c>
      <c r="F51" s="1951">
        <v>27.027000000000001</v>
      </c>
      <c r="G51" s="1951">
        <v>3.4387409999999998</v>
      </c>
      <c r="H51" s="1951">
        <v>0</v>
      </c>
      <c r="I51" s="1951">
        <v>23.588259999999998</v>
      </c>
      <c r="J51" s="1951">
        <v>1237.47</v>
      </c>
      <c r="K51" s="1952">
        <v>23.588259999999998</v>
      </c>
      <c r="L51" s="1951">
        <v>1237.47</v>
      </c>
      <c r="M51" s="1953">
        <v>1.9061682303409374E-2</v>
      </c>
      <c r="N51" s="1954">
        <v>254.07900000000001</v>
      </c>
      <c r="O51" s="1955">
        <v>4.8431731779679508</v>
      </c>
      <c r="P51" s="1956">
        <v>1143.7009382045624</v>
      </c>
      <c r="Q51" s="1957">
        <v>290.59039067807703</v>
      </c>
      <c r="R51" s="85"/>
      <c r="S51" s="53"/>
    </row>
    <row r="52" spans="1:19" ht="12.75" customHeight="1">
      <c r="A52" s="2073"/>
      <c r="B52" s="190">
        <v>4</v>
      </c>
      <c r="C52" s="1950" t="s">
        <v>155</v>
      </c>
      <c r="D52" s="190">
        <v>108</v>
      </c>
      <c r="E52" s="190">
        <v>1990</v>
      </c>
      <c r="F52" s="1951">
        <v>77.974999999999994</v>
      </c>
      <c r="G52" s="1951">
        <v>10.310211000000001</v>
      </c>
      <c r="H52" s="1951">
        <v>17.2</v>
      </c>
      <c r="I52" s="1951">
        <v>50.464795000000002</v>
      </c>
      <c r="J52" s="1951">
        <v>2642.7</v>
      </c>
      <c r="K52" s="1952">
        <v>50.464795000000002</v>
      </c>
      <c r="L52" s="1951">
        <v>2642.7</v>
      </c>
      <c r="M52" s="1953">
        <v>1.9095922730540737E-2</v>
      </c>
      <c r="N52" s="1954">
        <v>254.07900000000001</v>
      </c>
      <c r="O52" s="1955">
        <v>4.8518729514530596</v>
      </c>
      <c r="P52" s="1956">
        <v>1145.7553638324443</v>
      </c>
      <c r="Q52" s="1957">
        <v>291.11237708718363</v>
      </c>
      <c r="R52" s="85"/>
      <c r="S52" s="53"/>
    </row>
    <row r="53" spans="1:19" s="7" customFormat="1" ht="12.75">
      <c r="A53" s="2073"/>
      <c r="B53" s="190">
        <v>5</v>
      </c>
      <c r="C53" s="1950" t="s">
        <v>150</v>
      </c>
      <c r="D53" s="190">
        <v>60</v>
      </c>
      <c r="E53" s="190">
        <v>1981</v>
      </c>
      <c r="F53" s="1951">
        <v>80.882999999999996</v>
      </c>
      <c r="G53" s="1951">
        <v>11.131036999999999</v>
      </c>
      <c r="H53" s="1951">
        <v>9.6</v>
      </c>
      <c r="I53" s="1951">
        <v>60.151964999999997</v>
      </c>
      <c r="J53" s="1951">
        <v>3139.2</v>
      </c>
      <c r="K53" s="1952">
        <v>60.151964999999997</v>
      </c>
      <c r="L53" s="1951">
        <v>3139.2</v>
      </c>
      <c r="M53" s="1953">
        <v>1.916155867737003E-2</v>
      </c>
      <c r="N53" s="1954">
        <v>254.07900000000001</v>
      </c>
      <c r="O53" s="1955">
        <v>4.8685496671874997</v>
      </c>
      <c r="P53" s="1956">
        <v>1149.693520642202</v>
      </c>
      <c r="Q53" s="1957">
        <v>292.11298003125006</v>
      </c>
      <c r="R53" s="85"/>
      <c r="S53" s="53"/>
    </row>
    <row r="54" spans="1:19" ht="12.75">
      <c r="A54" s="2073"/>
      <c r="B54" s="190">
        <v>6</v>
      </c>
      <c r="C54" s="1950" t="s">
        <v>153</v>
      </c>
      <c r="D54" s="190">
        <v>24</v>
      </c>
      <c r="E54" s="190">
        <v>1959</v>
      </c>
      <c r="F54" s="1951">
        <v>29.818000000000001</v>
      </c>
      <c r="G54" s="1951">
        <v>4.4597350000000002</v>
      </c>
      <c r="H54" s="1951">
        <v>0</v>
      </c>
      <c r="I54" s="1951">
        <v>25.358267000000001</v>
      </c>
      <c r="J54" s="1951">
        <v>1321.74</v>
      </c>
      <c r="K54" s="1952">
        <v>25.358267000000001</v>
      </c>
      <c r="L54" s="1951">
        <v>1321.74</v>
      </c>
      <c r="M54" s="1953">
        <v>1.9185518331895836E-2</v>
      </c>
      <c r="N54" s="1954">
        <v>254.07900000000001</v>
      </c>
      <c r="O54" s="1955">
        <v>4.8746373122497619</v>
      </c>
      <c r="P54" s="1956">
        <v>1151.1310999137502</v>
      </c>
      <c r="Q54" s="1957">
        <v>292.47823873498578</v>
      </c>
      <c r="R54" s="85"/>
      <c r="S54" s="53"/>
    </row>
    <row r="55" spans="1:19" s="7" customFormat="1" ht="12.75">
      <c r="A55" s="2073"/>
      <c r="B55" s="190">
        <v>7</v>
      </c>
      <c r="C55" s="1950" t="s">
        <v>154</v>
      </c>
      <c r="D55" s="190">
        <v>25</v>
      </c>
      <c r="E55" s="190">
        <v>1940</v>
      </c>
      <c r="F55" s="1951">
        <v>37.439</v>
      </c>
      <c r="G55" s="1951">
        <v>3.4763169999999999</v>
      </c>
      <c r="H55" s="1951">
        <v>3.52</v>
      </c>
      <c r="I55" s="1951">
        <v>30.442682000000001</v>
      </c>
      <c r="J55" s="1951">
        <v>1544.26</v>
      </c>
      <c r="K55" s="1952">
        <v>30.442682000000001</v>
      </c>
      <c r="L55" s="1951">
        <v>1544.26</v>
      </c>
      <c r="M55" s="1953">
        <v>1.9713443332081387E-2</v>
      </c>
      <c r="N55" s="1954">
        <v>254.07900000000001</v>
      </c>
      <c r="O55" s="1955">
        <v>5.0087719683719065</v>
      </c>
      <c r="P55" s="1956">
        <v>1182.8065999248834</v>
      </c>
      <c r="Q55" s="1957">
        <v>300.52631810231441</v>
      </c>
      <c r="R55" s="85"/>
      <c r="S55" s="53"/>
    </row>
    <row r="56" spans="1:19" ht="12.75">
      <c r="A56" s="2073"/>
      <c r="B56" s="190">
        <v>8</v>
      </c>
      <c r="C56" s="1950" t="s">
        <v>148</v>
      </c>
      <c r="D56" s="190">
        <v>87</v>
      </c>
      <c r="E56" s="190">
        <v>1983</v>
      </c>
      <c r="F56" s="1951">
        <v>91.441999999999993</v>
      </c>
      <c r="G56" s="1951">
        <v>9.5941810000000007</v>
      </c>
      <c r="H56" s="1951">
        <v>14.08</v>
      </c>
      <c r="I56" s="1951">
        <v>67.767831999999999</v>
      </c>
      <c r="J56" s="1951">
        <v>3382.64</v>
      </c>
      <c r="K56" s="1952">
        <v>67.767831999999999</v>
      </c>
      <c r="L56" s="1951">
        <v>3382.64</v>
      </c>
      <c r="M56" s="1953">
        <v>2.0034006574746351E-2</v>
      </c>
      <c r="N56" s="1954">
        <v>254.07900000000001</v>
      </c>
      <c r="O56" s="1955">
        <v>5.0902203565049779</v>
      </c>
      <c r="P56" s="1956">
        <v>1202.040394484781</v>
      </c>
      <c r="Q56" s="1957">
        <v>305.4132213902987</v>
      </c>
      <c r="R56" s="85"/>
      <c r="S56" s="53"/>
    </row>
    <row r="57" spans="1:19" ht="12.75">
      <c r="A57" s="2073"/>
      <c r="B57" s="190">
        <v>9</v>
      </c>
      <c r="C57" s="1950" t="s">
        <v>147</v>
      </c>
      <c r="D57" s="190">
        <v>48</v>
      </c>
      <c r="E57" s="190">
        <v>1963</v>
      </c>
      <c r="F57" s="1951">
        <v>45.375</v>
      </c>
      <c r="G57" s="1951">
        <v>6.2237150000000003</v>
      </c>
      <c r="H57" s="1951">
        <v>0.49</v>
      </c>
      <c r="I57" s="1951">
        <v>38.661285999999997</v>
      </c>
      <c r="J57" s="1951">
        <v>1913.87</v>
      </c>
      <c r="K57" s="1952">
        <v>38.661285999999997</v>
      </c>
      <c r="L57" s="1951">
        <v>1913.87</v>
      </c>
      <c r="M57" s="1953">
        <v>2.0200581021699488E-2</v>
      </c>
      <c r="N57" s="1954">
        <v>254.07900000000001</v>
      </c>
      <c r="O57" s="1955">
        <v>5.1325434254123845</v>
      </c>
      <c r="P57" s="1956">
        <v>1212.0348613019694</v>
      </c>
      <c r="Q57" s="1957">
        <v>307.95260552474309</v>
      </c>
      <c r="R57" s="85"/>
      <c r="S57" s="53"/>
    </row>
    <row r="58" spans="1:19" s="7" customFormat="1" ht="13.5" thickBot="1">
      <c r="A58" s="2131"/>
      <c r="B58" s="1977">
        <v>10</v>
      </c>
      <c r="C58" s="1978" t="s">
        <v>146</v>
      </c>
      <c r="D58" s="1977">
        <v>32</v>
      </c>
      <c r="E58" s="1977">
        <v>1960</v>
      </c>
      <c r="F58" s="1979">
        <v>28.928999999999998</v>
      </c>
      <c r="G58" s="1979">
        <v>3.0444079999999998</v>
      </c>
      <c r="H58" s="1979">
        <v>0.32</v>
      </c>
      <c r="I58" s="1979">
        <v>25.564592000000001</v>
      </c>
      <c r="J58" s="1979">
        <v>1214.6199999999999</v>
      </c>
      <c r="K58" s="1980">
        <v>25.564592000000001</v>
      </c>
      <c r="L58" s="1979">
        <v>1214.6199999999999</v>
      </c>
      <c r="M58" s="1981">
        <v>2.1047399186576873E-2</v>
      </c>
      <c r="N58" s="1982">
        <v>254.07900000000001</v>
      </c>
      <c r="O58" s="1983">
        <v>5.3477021379262659</v>
      </c>
      <c r="P58" s="1984">
        <v>1262.8439511946124</v>
      </c>
      <c r="Q58" s="1985">
        <v>320.86212827557591</v>
      </c>
      <c r="R58" s="85"/>
      <c r="S58" s="53"/>
    </row>
    <row r="59" spans="1:19" ht="12.75" customHeight="1">
      <c r="A59" s="2075" t="s">
        <v>156</v>
      </c>
      <c r="B59" s="21">
        <v>1</v>
      </c>
      <c r="C59" s="98" t="s">
        <v>163</v>
      </c>
      <c r="D59" s="315">
        <v>4</v>
      </c>
      <c r="E59" s="315">
        <v>1940</v>
      </c>
      <c r="F59" s="192">
        <v>11.234999999999999</v>
      </c>
      <c r="G59" s="192">
        <v>1.777882</v>
      </c>
      <c r="H59" s="192">
        <v>0.04</v>
      </c>
      <c r="I59" s="192">
        <v>9.417116</v>
      </c>
      <c r="J59" s="192">
        <v>383.02000000000004</v>
      </c>
      <c r="K59" s="1958">
        <v>9.417116</v>
      </c>
      <c r="L59" s="192">
        <v>383.02000000000004</v>
      </c>
      <c r="M59" s="1959">
        <v>2.4586486345360554E-2</v>
      </c>
      <c r="N59" s="1960">
        <v>254.07900000000001</v>
      </c>
      <c r="O59" s="1961">
        <v>6.2469098641428644</v>
      </c>
      <c r="P59" s="1962">
        <v>1475.1891807216332</v>
      </c>
      <c r="Q59" s="1963">
        <v>374.81459184857187</v>
      </c>
      <c r="R59" s="85"/>
      <c r="S59" s="53"/>
    </row>
    <row r="60" spans="1:19" s="7" customFormat="1" ht="12.75">
      <c r="A60" s="2076"/>
      <c r="B60" s="23">
        <v>2</v>
      </c>
      <c r="C60" s="316" t="s">
        <v>160</v>
      </c>
      <c r="D60" s="317">
        <v>4</v>
      </c>
      <c r="E60" s="317">
        <v>1955</v>
      </c>
      <c r="F60" s="193">
        <v>5.9489999999999998</v>
      </c>
      <c r="G60" s="193">
        <v>0</v>
      </c>
      <c r="H60" s="193">
        <v>0</v>
      </c>
      <c r="I60" s="193">
        <v>5.9489989999999997</v>
      </c>
      <c r="J60" s="193">
        <v>214.32</v>
      </c>
      <c r="K60" s="318">
        <v>5.9489989999999997</v>
      </c>
      <c r="L60" s="193">
        <v>214.32</v>
      </c>
      <c r="M60" s="319">
        <v>2.7757554124673386E-2</v>
      </c>
      <c r="N60" s="320">
        <v>254.07900000000001</v>
      </c>
      <c r="O60" s="79">
        <v>7.0526115944428893</v>
      </c>
      <c r="P60" s="321">
        <v>1665.4532474804032</v>
      </c>
      <c r="Q60" s="322">
        <v>423.15669566657334</v>
      </c>
      <c r="R60" s="85"/>
      <c r="S60" s="53"/>
    </row>
    <row r="61" spans="1:19" ht="12.75">
      <c r="A61" s="2076"/>
      <c r="B61" s="23">
        <v>3</v>
      </c>
      <c r="C61" s="316" t="s">
        <v>161</v>
      </c>
      <c r="D61" s="317">
        <v>6</v>
      </c>
      <c r="E61" s="317">
        <v>1959</v>
      </c>
      <c r="F61" s="193">
        <v>10.004</v>
      </c>
      <c r="G61" s="193">
        <v>1.1143970000000001</v>
      </c>
      <c r="H61" s="193">
        <v>0.06</v>
      </c>
      <c r="I61" s="193">
        <v>8.8296019999999995</v>
      </c>
      <c r="J61" s="193">
        <v>310.93</v>
      </c>
      <c r="K61" s="318">
        <v>8.8296019999999995</v>
      </c>
      <c r="L61" s="193">
        <v>310.93</v>
      </c>
      <c r="M61" s="319">
        <v>2.8397394912038076E-2</v>
      </c>
      <c r="N61" s="320">
        <v>254.07900000000001</v>
      </c>
      <c r="O61" s="79">
        <v>7.2151817018557223</v>
      </c>
      <c r="P61" s="321">
        <v>1703.8436947222847</v>
      </c>
      <c r="Q61" s="322">
        <v>432.91090211134338</v>
      </c>
      <c r="R61" s="85"/>
      <c r="S61" s="53"/>
    </row>
    <row r="62" spans="1:19" s="7" customFormat="1" ht="12.75" customHeight="1">
      <c r="A62" s="2076"/>
      <c r="B62" s="23">
        <v>4</v>
      </c>
      <c r="C62" s="316" t="s">
        <v>162</v>
      </c>
      <c r="D62" s="317">
        <v>6</v>
      </c>
      <c r="E62" s="317">
        <v>1940</v>
      </c>
      <c r="F62" s="193">
        <v>8.0530000000000008</v>
      </c>
      <c r="G62" s="193">
        <v>0.42943999999999999</v>
      </c>
      <c r="H62" s="193">
        <v>0</v>
      </c>
      <c r="I62" s="193">
        <v>7.6235600000000003</v>
      </c>
      <c r="J62" s="193">
        <v>250.65</v>
      </c>
      <c r="K62" s="318">
        <v>7.6235600000000003</v>
      </c>
      <c r="L62" s="193">
        <v>250.65</v>
      </c>
      <c r="M62" s="319">
        <v>3.0415160582485539E-2</v>
      </c>
      <c r="N62" s="320">
        <v>254.07900000000001</v>
      </c>
      <c r="O62" s="79">
        <v>7.7278535856373436</v>
      </c>
      <c r="P62" s="321">
        <v>1824.9096349491322</v>
      </c>
      <c r="Q62" s="322">
        <v>463.67121513824054</v>
      </c>
      <c r="R62" s="85"/>
      <c r="S62" s="53"/>
    </row>
    <row r="63" spans="1:19" s="7" customFormat="1" ht="12.75">
      <c r="A63" s="2076"/>
      <c r="B63" s="23">
        <v>5</v>
      </c>
      <c r="C63" s="316" t="s">
        <v>44</v>
      </c>
      <c r="D63" s="317">
        <v>4</v>
      </c>
      <c r="E63" s="317">
        <v>1963</v>
      </c>
      <c r="F63" s="193">
        <v>5.0510000000000002</v>
      </c>
      <c r="G63" s="193">
        <v>0.32207999999999998</v>
      </c>
      <c r="H63" s="193">
        <v>0.04</v>
      </c>
      <c r="I63" s="193">
        <v>4.6889200000000004</v>
      </c>
      <c r="J63" s="193">
        <v>150.99</v>
      </c>
      <c r="K63" s="318">
        <v>4.6889200000000004</v>
      </c>
      <c r="L63" s="193">
        <v>150.99</v>
      </c>
      <c r="M63" s="319">
        <v>3.1054506920988146E-2</v>
      </c>
      <c r="N63" s="320">
        <v>254.07900000000001</v>
      </c>
      <c r="O63" s="79">
        <v>7.8902980639777471</v>
      </c>
      <c r="P63" s="321">
        <v>1863.2704152592887</v>
      </c>
      <c r="Q63" s="322">
        <v>473.41788383866486</v>
      </c>
      <c r="R63" s="85"/>
      <c r="S63" s="53"/>
    </row>
    <row r="64" spans="1:19" ht="12.75">
      <c r="A64" s="2076"/>
      <c r="B64" s="23">
        <v>6</v>
      </c>
      <c r="C64" s="316" t="s">
        <v>158</v>
      </c>
      <c r="D64" s="317">
        <v>8</v>
      </c>
      <c r="E64" s="317">
        <v>1959</v>
      </c>
      <c r="F64" s="193">
        <v>11.21759</v>
      </c>
      <c r="G64" s="193">
        <v>0</v>
      </c>
      <c r="H64" s="193">
        <v>0</v>
      </c>
      <c r="I64" s="193">
        <v>11.21759</v>
      </c>
      <c r="J64" s="193">
        <v>361.06</v>
      </c>
      <c r="K64" s="318">
        <v>11.21759</v>
      </c>
      <c r="L64" s="193">
        <v>361.06</v>
      </c>
      <c r="M64" s="319">
        <v>3.106849277128455E-2</v>
      </c>
      <c r="N64" s="320">
        <v>254.07900000000001</v>
      </c>
      <c r="O64" s="79">
        <v>7.8938515748352076</v>
      </c>
      <c r="P64" s="321">
        <v>1864.1095662770731</v>
      </c>
      <c r="Q64" s="322">
        <v>473.63109449011245</v>
      </c>
      <c r="R64" s="85"/>
      <c r="S64" s="53"/>
    </row>
    <row r="65" spans="1:19" ht="12.75">
      <c r="A65" s="2076"/>
      <c r="B65" s="23">
        <v>7</v>
      </c>
      <c r="C65" s="316" t="s">
        <v>159</v>
      </c>
      <c r="D65" s="317">
        <v>4</v>
      </c>
      <c r="E65" s="317">
        <v>1952</v>
      </c>
      <c r="F65" s="193">
        <v>3.4512670000000001</v>
      </c>
      <c r="G65" s="193">
        <v>0</v>
      </c>
      <c r="H65" s="193">
        <v>0</v>
      </c>
      <c r="I65" s="193">
        <v>3.4512670000000001</v>
      </c>
      <c r="J65" s="193">
        <v>108</v>
      </c>
      <c r="K65" s="318">
        <v>3.4512670000000001</v>
      </c>
      <c r="L65" s="193">
        <v>108</v>
      </c>
      <c r="M65" s="319">
        <v>3.195617592592593E-2</v>
      </c>
      <c r="N65" s="320">
        <v>254.07900000000001</v>
      </c>
      <c r="O65" s="79">
        <v>8.1193932230833337</v>
      </c>
      <c r="P65" s="321">
        <v>1917.3705555555557</v>
      </c>
      <c r="Q65" s="322">
        <v>487.16359338500007</v>
      </c>
      <c r="R65" s="85"/>
      <c r="S65" s="53"/>
    </row>
    <row r="66" spans="1:19" ht="12.75">
      <c r="A66" s="2076"/>
      <c r="B66" s="23">
        <v>8</v>
      </c>
      <c r="C66" s="316" t="s">
        <v>206</v>
      </c>
      <c r="D66" s="317">
        <v>8</v>
      </c>
      <c r="E66" s="317" t="s">
        <v>43</v>
      </c>
      <c r="F66" s="193">
        <v>7.93</v>
      </c>
      <c r="G66" s="193">
        <v>0</v>
      </c>
      <c r="H66" s="193">
        <v>0</v>
      </c>
      <c r="I66" s="193">
        <v>7.9300009999999999</v>
      </c>
      <c r="J66" s="193">
        <v>248.01</v>
      </c>
      <c r="K66" s="318">
        <v>7.9300009999999999</v>
      </c>
      <c r="L66" s="193">
        <v>248.01</v>
      </c>
      <c r="M66" s="319">
        <v>3.1974521188661745E-2</v>
      </c>
      <c r="N66" s="320">
        <v>254.07900000000001</v>
      </c>
      <c r="O66" s="79">
        <v>8.1240543690939884</v>
      </c>
      <c r="P66" s="321">
        <v>1918.4712713197048</v>
      </c>
      <c r="Q66" s="322">
        <v>487.44326214563927</v>
      </c>
      <c r="R66" s="85"/>
      <c r="S66" s="53"/>
    </row>
    <row r="67" spans="1:19" ht="12.75">
      <c r="A67" s="2076"/>
      <c r="B67" s="23">
        <v>9</v>
      </c>
      <c r="C67" s="316" t="s">
        <v>157</v>
      </c>
      <c r="D67" s="317">
        <v>13</v>
      </c>
      <c r="E67" s="317" t="s">
        <v>43</v>
      </c>
      <c r="F67" s="193">
        <v>13.811</v>
      </c>
      <c r="G67" s="193">
        <v>0</v>
      </c>
      <c r="H67" s="193">
        <v>0</v>
      </c>
      <c r="I67" s="193">
        <v>13.811000999999999</v>
      </c>
      <c r="J67" s="193">
        <v>397.64</v>
      </c>
      <c r="K67" s="318">
        <v>13.811000999999999</v>
      </c>
      <c r="L67" s="193">
        <v>397.64</v>
      </c>
      <c r="M67" s="319">
        <v>3.4732423800422491E-2</v>
      </c>
      <c r="N67" s="320">
        <v>254.07900000000001</v>
      </c>
      <c r="O67" s="79">
        <v>8.8247795067875465</v>
      </c>
      <c r="P67" s="321">
        <v>2083.9454280253494</v>
      </c>
      <c r="Q67" s="322">
        <v>529.48677040725283</v>
      </c>
      <c r="R67" s="85"/>
      <c r="S67" s="53"/>
    </row>
    <row r="68" spans="1:19" ht="13.5" thickBot="1">
      <c r="A68" s="2077"/>
      <c r="B68" s="338">
        <v>10</v>
      </c>
      <c r="C68" s="849"/>
      <c r="D68" s="850"/>
      <c r="E68" s="850"/>
      <c r="F68" s="851"/>
      <c r="G68" s="851"/>
      <c r="H68" s="851"/>
      <c r="I68" s="851"/>
      <c r="J68" s="851"/>
      <c r="K68" s="852"/>
      <c r="L68" s="851"/>
      <c r="M68" s="853"/>
      <c r="N68" s="854"/>
      <c r="O68" s="855"/>
      <c r="P68" s="856"/>
      <c r="Q68" s="857"/>
      <c r="R68" s="85"/>
      <c r="S68" s="53"/>
    </row>
    <row r="69" spans="1:19" ht="13.5" customHeight="1">
      <c r="A69" s="204"/>
      <c r="B69" s="206"/>
      <c r="C69" s="205"/>
      <c r="D69" s="206"/>
      <c r="E69" s="206"/>
      <c r="F69" s="207"/>
      <c r="G69" s="207"/>
      <c r="H69" s="207"/>
      <c r="I69" s="207"/>
      <c r="J69" s="208"/>
      <c r="K69" s="207"/>
      <c r="L69" s="208"/>
      <c r="M69" s="209"/>
      <c r="N69" s="210"/>
      <c r="O69" s="210"/>
      <c r="P69" s="210"/>
      <c r="Q69" s="210"/>
      <c r="R69" s="114"/>
      <c r="S69" s="53"/>
    </row>
    <row r="70" spans="1:19" ht="15">
      <c r="A70" s="2069" t="s">
        <v>33</v>
      </c>
      <c r="B70" s="2069"/>
      <c r="C70" s="2069"/>
      <c r="D70" s="2069"/>
      <c r="E70" s="2069"/>
      <c r="F70" s="2069"/>
      <c r="G70" s="2069"/>
      <c r="H70" s="2069"/>
      <c r="I70" s="2069"/>
      <c r="J70" s="2069"/>
      <c r="K70" s="2069"/>
      <c r="L70" s="2069"/>
      <c r="M70" s="2069"/>
      <c r="N70" s="2069"/>
      <c r="O70" s="2069"/>
      <c r="P70" s="2069"/>
      <c r="Q70" s="2069"/>
      <c r="S70" s="729"/>
    </row>
    <row r="71" spans="1:19" ht="13.5" thickBot="1">
      <c r="A71" s="1330"/>
      <c r="B71" s="1330"/>
      <c r="C71" s="1330"/>
      <c r="D71" s="1330"/>
      <c r="E71" s="1986" t="s">
        <v>559</v>
      </c>
      <c r="F71" s="1986"/>
      <c r="G71" s="1986"/>
      <c r="H71" s="1986"/>
      <c r="I71" s="1330">
        <v>2.8</v>
      </c>
      <c r="J71" s="1330" t="s">
        <v>558</v>
      </c>
      <c r="K71" s="1330" t="s">
        <v>560</v>
      </c>
      <c r="L71" s="1331">
        <v>456</v>
      </c>
      <c r="M71" s="1330"/>
      <c r="N71" s="1330"/>
      <c r="O71" s="1330"/>
      <c r="P71" s="1330"/>
      <c r="Q71" s="1330"/>
      <c r="S71" s="53"/>
    </row>
    <row r="72" spans="1:19" ht="12.75" customHeight="1">
      <c r="A72" s="2015" t="s">
        <v>1</v>
      </c>
      <c r="B72" s="2018" t="s">
        <v>0</v>
      </c>
      <c r="C72" s="1990" t="s">
        <v>2</v>
      </c>
      <c r="D72" s="1990" t="s">
        <v>3</v>
      </c>
      <c r="E72" s="1990" t="s">
        <v>13</v>
      </c>
      <c r="F72" s="1993" t="s">
        <v>14</v>
      </c>
      <c r="G72" s="1994"/>
      <c r="H72" s="1994"/>
      <c r="I72" s="1995"/>
      <c r="J72" s="1990" t="s">
        <v>4</v>
      </c>
      <c r="K72" s="1990" t="s">
        <v>15</v>
      </c>
      <c r="L72" s="1990" t="s">
        <v>5</v>
      </c>
      <c r="M72" s="1990" t="s">
        <v>6</v>
      </c>
      <c r="N72" s="1990" t="s">
        <v>16</v>
      </c>
      <c r="O72" s="1990" t="s">
        <v>17</v>
      </c>
      <c r="P72" s="1990" t="s">
        <v>25</v>
      </c>
      <c r="Q72" s="2089" t="s">
        <v>26</v>
      </c>
      <c r="S72" s="53"/>
    </row>
    <row r="73" spans="1:19" ht="55.5" customHeight="1">
      <c r="A73" s="2085"/>
      <c r="B73" s="2081"/>
      <c r="C73" s="1992"/>
      <c r="D73" s="1992"/>
      <c r="E73" s="1992"/>
      <c r="F73" s="77" t="s">
        <v>18</v>
      </c>
      <c r="G73" s="78" t="s">
        <v>19</v>
      </c>
      <c r="H73" s="78" t="s">
        <v>32</v>
      </c>
      <c r="I73" s="77" t="s">
        <v>21</v>
      </c>
      <c r="J73" s="1992"/>
      <c r="K73" s="1992"/>
      <c r="L73" s="1992"/>
      <c r="M73" s="1992"/>
      <c r="N73" s="1992"/>
      <c r="O73" s="1992"/>
      <c r="P73" s="1992"/>
      <c r="Q73" s="2090"/>
      <c r="S73" s="53"/>
    </row>
    <row r="74" spans="1:19" ht="13.5" customHeight="1" thickBot="1">
      <c r="A74" s="89"/>
      <c r="B74" s="90"/>
      <c r="C74" s="91"/>
      <c r="D74" s="38" t="s">
        <v>7</v>
      </c>
      <c r="E74" s="86" t="s">
        <v>8</v>
      </c>
      <c r="F74" s="86" t="s">
        <v>9</v>
      </c>
      <c r="G74" s="86" t="s">
        <v>9</v>
      </c>
      <c r="H74" s="86" t="s">
        <v>9</v>
      </c>
      <c r="I74" s="86" t="s">
        <v>9</v>
      </c>
      <c r="J74" s="86" t="s">
        <v>22</v>
      </c>
      <c r="K74" s="86" t="s">
        <v>9</v>
      </c>
      <c r="L74" s="86" t="s">
        <v>22</v>
      </c>
      <c r="M74" s="86" t="s">
        <v>65</v>
      </c>
      <c r="N74" s="87" t="s">
        <v>10</v>
      </c>
      <c r="O74" s="86" t="s">
        <v>66</v>
      </c>
      <c r="P74" s="87" t="s">
        <v>27</v>
      </c>
      <c r="Q74" s="88" t="s">
        <v>28</v>
      </c>
      <c r="S74" s="53"/>
    </row>
    <row r="75" spans="1:19" ht="12.75">
      <c r="A75" s="2118" t="s">
        <v>251</v>
      </c>
      <c r="B75" s="14">
        <v>1</v>
      </c>
      <c r="C75" s="211" t="s">
        <v>478</v>
      </c>
      <c r="D75" s="339">
        <v>60</v>
      </c>
      <c r="E75" s="339">
        <v>2005</v>
      </c>
      <c r="F75" s="340">
        <v>40.31</v>
      </c>
      <c r="G75" s="340">
        <v>10.93</v>
      </c>
      <c r="H75" s="341">
        <v>2.1</v>
      </c>
      <c r="I75" s="1409">
        <v>27.28</v>
      </c>
      <c r="J75" s="342">
        <v>4933.47</v>
      </c>
      <c r="K75" s="212">
        <f>I75/J75*L75</f>
        <v>26.47174179634213</v>
      </c>
      <c r="L75" s="343">
        <v>4787.3</v>
      </c>
      <c r="M75" s="213">
        <f>K75/L75</f>
        <v>5.5295765455146174E-3</v>
      </c>
      <c r="N75" s="212">
        <v>237.40199999999999</v>
      </c>
      <c r="O75" s="214">
        <f>M75*N75</f>
        <v>1.3127325310582612</v>
      </c>
      <c r="P75" s="344">
        <f>M75*60*1000</f>
        <v>331.77459273087709</v>
      </c>
      <c r="Q75" s="345">
        <f>P75*N75/1000</f>
        <v>78.763951863495677</v>
      </c>
      <c r="S75" s="53"/>
    </row>
    <row r="76" spans="1:19" ht="12.75">
      <c r="A76" s="1998"/>
      <c r="B76" s="15">
        <v>2</v>
      </c>
      <c r="C76" s="215" t="s">
        <v>49</v>
      </c>
      <c r="D76" s="346">
        <v>18</v>
      </c>
      <c r="E76" s="346">
        <v>2006</v>
      </c>
      <c r="F76" s="347">
        <v>17.43</v>
      </c>
      <c r="G76" s="347">
        <v>2.54</v>
      </c>
      <c r="H76" s="348">
        <v>1.6</v>
      </c>
      <c r="I76" s="347">
        <f t="shared" ref="I76:I84" si="0">F76-G76-H76</f>
        <v>13.290000000000001</v>
      </c>
      <c r="J76" s="349">
        <v>1988.27</v>
      </c>
      <c r="K76" s="76">
        <f t="shared" ref="K76:K113" si="1">I76/J76*L76</f>
        <v>10.1186131159249</v>
      </c>
      <c r="L76" s="350">
        <v>1513.81</v>
      </c>
      <c r="M76" s="69">
        <f t="shared" ref="M76:M113" si="2">K76/L76</f>
        <v>6.6842028497135705E-3</v>
      </c>
      <c r="N76" s="76">
        <v>237.40199999999999</v>
      </c>
      <c r="O76" s="216">
        <f t="shared" ref="O76:O113" si="3">M76*N76</f>
        <v>1.5868431249277011</v>
      </c>
      <c r="P76" s="351">
        <f t="shared" ref="P76:P113" si="4">M76*60*1000</f>
        <v>401.05217098281423</v>
      </c>
      <c r="Q76" s="352">
        <f t="shared" ref="Q76:Q113" si="5">P76*N76/1000</f>
        <v>95.210587495662054</v>
      </c>
      <c r="S76" s="53"/>
    </row>
    <row r="77" spans="1:19" ht="12.75">
      <c r="A77" s="1998"/>
      <c r="B77" s="15">
        <v>3</v>
      </c>
      <c r="C77" s="215" t="s">
        <v>47</v>
      </c>
      <c r="D77" s="346">
        <v>118</v>
      </c>
      <c r="E77" s="346">
        <v>2007</v>
      </c>
      <c r="F77" s="347">
        <v>80.040000000000006</v>
      </c>
      <c r="G77" s="347">
        <v>19.940000000000001</v>
      </c>
      <c r="H77" s="348">
        <v>16.46</v>
      </c>
      <c r="I77" s="347">
        <f>F77-G77-H77</f>
        <v>43.640000000000008</v>
      </c>
      <c r="J77" s="349">
        <v>7732.26</v>
      </c>
      <c r="K77" s="76">
        <f t="shared" si="1"/>
        <v>39.404037215510094</v>
      </c>
      <c r="L77" s="350">
        <v>6981.72</v>
      </c>
      <c r="M77" s="69">
        <f t="shared" si="2"/>
        <v>5.6438867808376869E-3</v>
      </c>
      <c r="N77" s="76">
        <v>237.40199999999999</v>
      </c>
      <c r="O77" s="216">
        <f t="shared" si="3"/>
        <v>1.3398700095444285</v>
      </c>
      <c r="P77" s="351">
        <f t="shared" si="4"/>
        <v>338.63320685026122</v>
      </c>
      <c r="Q77" s="352">
        <f t="shared" si="5"/>
        <v>80.392200572665715</v>
      </c>
      <c r="S77" s="53"/>
    </row>
    <row r="78" spans="1:19" ht="12.75">
      <c r="A78" s="1998"/>
      <c r="B78" s="15">
        <v>4</v>
      </c>
      <c r="C78" s="215" t="s">
        <v>479</v>
      </c>
      <c r="D78" s="346">
        <v>38</v>
      </c>
      <c r="E78" s="346">
        <v>2004</v>
      </c>
      <c r="F78" s="347">
        <v>22.06</v>
      </c>
      <c r="G78" s="347">
        <v>4.9800000000000004</v>
      </c>
      <c r="H78" s="348">
        <v>0.37</v>
      </c>
      <c r="I78" s="1410">
        <v>17.25</v>
      </c>
      <c r="J78" s="349">
        <v>2371.6999999999998</v>
      </c>
      <c r="K78" s="76">
        <f t="shared" si="1"/>
        <v>17.25</v>
      </c>
      <c r="L78" s="350">
        <v>2371.6999999999998</v>
      </c>
      <c r="M78" s="69">
        <f t="shared" si="2"/>
        <v>7.2732639035291147E-3</v>
      </c>
      <c r="N78" s="76">
        <v>237.40199999999999</v>
      </c>
      <c r="O78" s="216">
        <f t="shared" si="3"/>
        <v>1.7266873972256187</v>
      </c>
      <c r="P78" s="351">
        <f t="shared" si="4"/>
        <v>436.39583421174689</v>
      </c>
      <c r="Q78" s="352">
        <f t="shared" si="5"/>
        <v>103.60124383353713</v>
      </c>
      <c r="S78" s="53"/>
    </row>
    <row r="79" spans="1:19" ht="12.75">
      <c r="A79" s="1998"/>
      <c r="B79" s="15">
        <v>5</v>
      </c>
      <c r="C79" s="215" t="s">
        <v>45</v>
      </c>
      <c r="D79" s="346">
        <v>86</v>
      </c>
      <c r="E79" s="346">
        <v>2006</v>
      </c>
      <c r="F79" s="347">
        <v>37.74</v>
      </c>
      <c r="G79" s="347">
        <v>13.28</v>
      </c>
      <c r="H79" s="348">
        <v>0.67</v>
      </c>
      <c r="I79" s="347">
        <f>F79-G79-H79</f>
        <v>23.79</v>
      </c>
      <c r="J79" s="349">
        <v>5052.3900000000003</v>
      </c>
      <c r="K79" s="76">
        <f t="shared" si="1"/>
        <v>23.790047086626327</v>
      </c>
      <c r="L79" s="353">
        <v>5052.3999999999996</v>
      </c>
      <c r="M79" s="69">
        <f t="shared" si="2"/>
        <v>4.708662632932137E-3</v>
      </c>
      <c r="N79" s="76">
        <v>237.40199999999999</v>
      </c>
      <c r="O79" s="216">
        <f t="shared" si="3"/>
        <v>1.1178459263833551</v>
      </c>
      <c r="P79" s="351">
        <f t="shared" si="4"/>
        <v>282.5197579759282</v>
      </c>
      <c r="Q79" s="352">
        <f t="shared" si="5"/>
        <v>67.070755583001301</v>
      </c>
      <c r="S79" s="53"/>
    </row>
    <row r="80" spans="1:19" s="57" customFormat="1" ht="12.75" customHeight="1">
      <c r="A80" s="1998"/>
      <c r="B80" s="56">
        <v>6</v>
      </c>
      <c r="C80" s="215" t="s">
        <v>81</v>
      </c>
      <c r="D80" s="346">
        <v>64</v>
      </c>
      <c r="E80" s="346" t="s">
        <v>43</v>
      </c>
      <c r="F80" s="347">
        <v>25.75</v>
      </c>
      <c r="G80" s="347">
        <v>6.81</v>
      </c>
      <c r="H80" s="348">
        <v>9.75</v>
      </c>
      <c r="I80" s="1410">
        <v>9.19</v>
      </c>
      <c r="J80" s="349">
        <v>2419.35</v>
      </c>
      <c r="K80" s="76">
        <f t="shared" si="1"/>
        <v>9.19</v>
      </c>
      <c r="L80" s="350">
        <v>2419.35</v>
      </c>
      <c r="M80" s="69">
        <f t="shared" si="2"/>
        <v>3.7985409304151941E-3</v>
      </c>
      <c r="N80" s="76">
        <v>237.40199999999999</v>
      </c>
      <c r="O80" s="216">
        <f t="shared" si="3"/>
        <v>0.90178121396242783</v>
      </c>
      <c r="P80" s="351">
        <f t="shared" si="4"/>
        <v>227.91245582491166</v>
      </c>
      <c r="Q80" s="352">
        <f t="shared" si="5"/>
        <v>54.106872837745669</v>
      </c>
      <c r="S80" s="53"/>
    </row>
    <row r="81" spans="1:31" ht="12.75">
      <c r="A81" s="1998"/>
      <c r="B81" s="15">
        <v>7</v>
      </c>
      <c r="C81" s="215" t="s">
        <v>50</v>
      </c>
      <c r="D81" s="346">
        <v>22</v>
      </c>
      <c r="E81" s="346">
        <v>2006</v>
      </c>
      <c r="F81" s="347">
        <v>15.86</v>
      </c>
      <c r="G81" s="347">
        <v>5</v>
      </c>
      <c r="H81" s="348">
        <v>0</v>
      </c>
      <c r="I81" s="347">
        <f t="shared" si="0"/>
        <v>10.86</v>
      </c>
      <c r="J81" s="349">
        <v>1698.17</v>
      </c>
      <c r="K81" s="76">
        <f t="shared" si="1"/>
        <v>10.86</v>
      </c>
      <c r="L81" s="350">
        <v>1698.17</v>
      </c>
      <c r="M81" s="69">
        <f t="shared" si="2"/>
        <v>6.395119452116101E-3</v>
      </c>
      <c r="N81" s="76">
        <v>237.40199999999999</v>
      </c>
      <c r="O81" s="216">
        <f t="shared" si="3"/>
        <v>1.5182141481712665</v>
      </c>
      <c r="P81" s="351">
        <f t="shared" si="4"/>
        <v>383.70716712696606</v>
      </c>
      <c r="Q81" s="352">
        <f t="shared" si="5"/>
        <v>91.092848890275988</v>
      </c>
      <c r="S81" s="53"/>
    </row>
    <row r="82" spans="1:31" ht="12.75">
      <c r="A82" s="1998"/>
      <c r="B82" s="15">
        <v>8</v>
      </c>
      <c r="C82" s="215" t="s">
        <v>46</v>
      </c>
      <c r="D82" s="346">
        <v>51</v>
      </c>
      <c r="E82" s="346">
        <v>2005</v>
      </c>
      <c r="F82" s="347">
        <v>28.77</v>
      </c>
      <c r="G82" s="347">
        <v>6.45</v>
      </c>
      <c r="H82" s="348">
        <v>4.08</v>
      </c>
      <c r="I82" s="347">
        <f t="shared" si="0"/>
        <v>18.240000000000002</v>
      </c>
      <c r="J82" s="349">
        <v>3073.94</v>
      </c>
      <c r="K82" s="76">
        <f t="shared" si="1"/>
        <v>17.811108349544885</v>
      </c>
      <c r="L82" s="350">
        <v>3001.66</v>
      </c>
      <c r="M82" s="69">
        <f t="shared" si="2"/>
        <v>5.9337527733137286E-3</v>
      </c>
      <c r="N82" s="76">
        <v>237.40199999999999</v>
      </c>
      <c r="O82" s="216">
        <f t="shared" si="3"/>
        <v>1.4086847758902257</v>
      </c>
      <c r="P82" s="351">
        <f t="shared" si="4"/>
        <v>356.02516639882373</v>
      </c>
      <c r="Q82" s="352">
        <f t="shared" si="5"/>
        <v>84.521086553413554</v>
      </c>
      <c r="S82" s="53"/>
    </row>
    <row r="83" spans="1:31" ht="12.75">
      <c r="A83" s="1998"/>
      <c r="B83" s="55">
        <v>9</v>
      </c>
      <c r="C83" s="215" t="s">
        <v>67</v>
      </c>
      <c r="D83" s="346">
        <v>72</v>
      </c>
      <c r="E83" s="346">
        <v>2005</v>
      </c>
      <c r="F83" s="347">
        <v>54.26</v>
      </c>
      <c r="G83" s="347">
        <v>15.52</v>
      </c>
      <c r="H83" s="348">
        <v>0</v>
      </c>
      <c r="I83" s="1410">
        <v>38.74</v>
      </c>
      <c r="J83" s="349">
        <v>5348.75</v>
      </c>
      <c r="K83" s="76">
        <f t="shared" si="1"/>
        <v>38.740362140687083</v>
      </c>
      <c r="L83" s="350">
        <v>5348.8</v>
      </c>
      <c r="M83" s="69">
        <f t="shared" si="2"/>
        <v>7.242813741528395E-3</v>
      </c>
      <c r="N83" s="76">
        <v>237.40199999999999</v>
      </c>
      <c r="O83" s="216">
        <f t="shared" si="3"/>
        <v>1.7194584678663238</v>
      </c>
      <c r="P83" s="351">
        <f t="shared" si="4"/>
        <v>434.56882449170371</v>
      </c>
      <c r="Q83" s="352">
        <f t="shared" si="5"/>
        <v>103.16750807197944</v>
      </c>
      <c r="S83" s="53"/>
    </row>
    <row r="84" spans="1:31" ht="12.75" customHeight="1" thickBot="1">
      <c r="A84" s="2091"/>
      <c r="B84" s="15">
        <v>10</v>
      </c>
      <c r="C84" s="1411" t="s">
        <v>48</v>
      </c>
      <c r="D84" s="386">
        <v>39</v>
      </c>
      <c r="E84" s="386">
        <v>2007</v>
      </c>
      <c r="F84" s="1412">
        <v>23.23</v>
      </c>
      <c r="G84" s="1412">
        <v>5.81</v>
      </c>
      <c r="H84" s="1413">
        <v>1.64</v>
      </c>
      <c r="I84" s="354">
        <f t="shared" si="0"/>
        <v>15.780000000000001</v>
      </c>
      <c r="J84" s="1414">
        <v>2368.7800000000002</v>
      </c>
      <c r="K84" s="1415">
        <f t="shared" si="1"/>
        <v>15.780000000000001</v>
      </c>
      <c r="L84" s="1416">
        <v>2368.7800000000002</v>
      </c>
      <c r="M84" s="1417">
        <f t="shared" si="2"/>
        <v>6.6616570555306951E-3</v>
      </c>
      <c r="N84" s="1415">
        <v>237.40199999999999</v>
      </c>
      <c r="O84" s="1418">
        <f t="shared" si="3"/>
        <v>1.5814907082970979</v>
      </c>
      <c r="P84" s="389">
        <f t="shared" si="4"/>
        <v>399.69942333184173</v>
      </c>
      <c r="Q84" s="390">
        <f t="shared" si="5"/>
        <v>94.889442497825897</v>
      </c>
      <c r="S84" s="53"/>
    </row>
    <row r="85" spans="1:31" ht="14.25" customHeight="1">
      <c r="A85" s="2119" t="s">
        <v>252</v>
      </c>
      <c r="B85" s="45">
        <v>1</v>
      </c>
      <c r="C85" s="1419" t="s">
        <v>68</v>
      </c>
      <c r="D85" s="1420">
        <v>100</v>
      </c>
      <c r="E85" s="1420">
        <v>1972</v>
      </c>
      <c r="F85" s="1421">
        <v>55.98</v>
      </c>
      <c r="G85" s="1421">
        <v>10.28</v>
      </c>
      <c r="H85" s="1422">
        <v>13.65</v>
      </c>
      <c r="I85" s="1409">
        <v>32.049999999999997</v>
      </c>
      <c r="J85" s="427">
        <v>4426.37</v>
      </c>
      <c r="K85" s="217">
        <f t="shared" si="1"/>
        <v>32.05021722088302</v>
      </c>
      <c r="L85" s="1423">
        <v>4426.3999999999996</v>
      </c>
      <c r="M85" s="1424">
        <f t="shared" si="2"/>
        <v>7.2406961008682049E-3</v>
      </c>
      <c r="N85" s="217">
        <v>237.40199999999999</v>
      </c>
      <c r="O85" s="218">
        <f t="shared" si="3"/>
        <v>1.7189557357383134</v>
      </c>
      <c r="P85" s="219">
        <f t="shared" si="4"/>
        <v>434.44176605209231</v>
      </c>
      <c r="Q85" s="1425">
        <f t="shared" si="5"/>
        <v>103.13734414429881</v>
      </c>
      <c r="S85" s="53"/>
    </row>
    <row r="86" spans="1:31" ht="12.75">
      <c r="A86" s="2120"/>
      <c r="B86" s="17">
        <v>2</v>
      </c>
      <c r="C86" s="220" t="s">
        <v>69</v>
      </c>
      <c r="D86" s="221">
        <v>61</v>
      </c>
      <c r="E86" s="221">
        <v>1973</v>
      </c>
      <c r="F86" s="226">
        <v>32.92</v>
      </c>
      <c r="G86" s="226">
        <v>6.46</v>
      </c>
      <c r="H86" s="357">
        <v>5.98</v>
      </c>
      <c r="I86" s="1410">
        <v>20.48</v>
      </c>
      <c r="J86" s="358">
        <v>2678.27</v>
      </c>
      <c r="K86" s="222">
        <f t="shared" si="1"/>
        <v>20.48</v>
      </c>
      <c r="L86" s="359">
        <v>2678.27</v>
      </c>
      <c r="M86" s="223">
        <f t="shared" si="2"/>
        <v>7.6467271783651385E-3</v>
      </c>
      <c r="N86" s="217">
        <v>237.40199999999999</v>
      </c>
      <c r="O86" s="218">
        <f t="shared" si="3"/>
        <v>1.8153483255982406</v>
      </c>
      <c r="P86" s="224">
        <f t="shared" si="4"/>
        <v>458.80363070190833</v>
      </c>
      <c r="Q86" s="225">
        <f t="shared" si="5"/>
        <v>108.92089953589443</v>
      </c>
      <c r="S86" s="53"/>
    </row>
    <row r="87" spans="1:31" ht="12.75">
      <c r="A87" s="2120"/>
      <c r="B87" s="17">
        <v>3</v>
      </c>
      <c r="C87" s="220" t="s">
        <v>74</v>
      </c>
      <c r="D87" s="221">
        <v>60</v>
      </c>
      <c r="E87" s="221">
        <v>1965</v>
      </c>
      <c r="F87" s="226">
        <v>39.78</v>
      </c>
      <c r="G87" s="226">
        <v>8.76</v>
      </c>
      <c r="H87" s="357">
        <v>9.52</v>
      </c>
      <c r="I87" s="226">
        <f>F87-G87-H87</f>
        <v>21.500000000000004</v>
      </c>
      <c r="J87" s="358">
        <v>2708.87</v>
      </c>
      <c r="K87" s="222">
        <f t="shared" si="1"/>
        <v>21.500000000000007</v>
      </c>
      <c r="L87" s="359">
        <v>2708.87</v>
      </c>
      <c r="M87" s="223">
        <f t="shared" si="2"/>
        <v>7.9368888134166669E-3</v>
      </c>
      <c r="N87" s="217">
        <v>237.40199999999999</v>
      </c>
      <c r="O87" s="218">
        <f t="shared" si="3"/>
        <v>1.8842332780827435</v>
      </c>
      <c r="P87" s="224">
        <f t="shared" si="4"/>
        <v>476.213328805</v>
      </c>
      <c r="Q87" s="225">
        <f t="shared" si="5"/>
        <v>113.0539966849646</v>
      </c>
      <c r="S87" s="53"/>
    </row>
    <row r="88" spans="1:31" ht="12.75">
      <c r="A88" s="2120"/>
      <c r="B88" s="17">
        <v>4</v>
      </c>
      <c r="C88" s="220" t="s">
        <v>207</v>
      </c>
      <c r="D88" s="221">
        <v>50</v>
      </c>
      <c r="E88" s="221">
        <v>1988</v>
      </c>
      <c r="F88" s="226">
        <v>52.07</v>
      </c>
      <c r="G88" s="226">
        <v>7.93</v>
      </c>
      <c r="H88" s="357">
        <v>8</v>
      </c>
      <c r="I88" s="226">
        <f>F88-G88-H88</f>
        <v>36.14</v>
      </c>
      <c r="J88" s="358">
        <v>3582.32</v>
      </c>
      <c r="K88" s="222">
        <f t="shared" si="1"/>
        <v>36.14</v>
      </c>
      <c r="L88" s="359">
        <v>3582.32</v>
      </c>
      <c r="M88" s="223">
        <f t="shared" si="2"/>
        <v>1.0088434310726009E-2</v>
      </c>
      <c r="N88" s="217">
        <v>237.40199999999999</v>
      </c>
      <c r="O88" s="218">
        <f t="shared" si="3"/>
        <v>2.3950144822349761</v>
      </c>
      <c r="P88" s="224">
        <f t="shared" si="4"/>
        <v>605.30605864356062</v>
      </c>
      <c r="Q88" s="225">
        <f t="shared" si="5"/>
        <v>143.70086893409857</v>
      </c>
      <c r="S88" s="53"/>
    </row>
    <row r="89" spans="1:31" ht="12.75">
      <c r="A89" s="2120"/>
      <c r="B89" s="17">
        <v>5</v>
      </c>
      <c r="C89" s="220" t="s">
        <v>208</v>
      </c>
      <c r="D89" s="221">
        <v>41</v>
      </c>
      <c r="E89" s="221">
        <v>1987</v>
      </c>
      <c r="F89" s="226">
        <v>38.65</v>
      </c>
      <c r="G89" s="226">
        <v>3.59</v>
      </c>
      <c r="H89" s="357">
        <v>6.08</v>
      </c>
      <c r="I89" s="1410">
        <v>27.77</v>
      </c>
      <c r="J89" s="358">
        <v>2317.37</v>
      </c>
      <c r="K89" s="222">
        <f t="shared" si="1"/>
        <v>19.797915179708028</v>
      </c>
      <c r="L89" s="359">
        <v>1652.11</v>
      </c>
      <c r="M89" s="223">
        <f t="shared" si="2"/>
        <v>1.1983412230243766E-2</v>
      </c>
      <c r="N89" s="217">
        <v>237.40199999999999</v>
      </c>
      <c r="O89" s="218">
        <f t="shared" si="3"/>
        <v>2.8448860302843304</v>
      </c>
      <c r="P89" s="224">
        <f>M89*60*1000</f>
        <v>719.00473381462598</v>
      </c>
      <c r="Q89" s="225">
        <f>P89*N89/1000</f>
        <v>170.69316181705983</v>
      </c>
      <c r="S89" s="53"/>
    </row>
    <row r="90" spans="1:31" ht="12.75">
      <c r="A90" s="2120"/>
      <c r="B90" s="17">
        <v>6</v>
      </c>
      <c r="C90" s="220" t="s">
        <v>70</v>
      </c>
      <c r="D90" s="221">
        <v>60</v>
      </c>
      <c r="E90" s="221">
        <v>1968</v>
      </c>
      <c r="F90" s="226">
        <v>34.9</v>
      </c>
      <c r="G90" s="226">
        <v>7.93</v>
      </c>
      <c r="H90" s="357">
        <v>4.18</v>
      </c>
      <c r="I90" s="1410">
        <v>22.79</v>
      </c>
      <c r="J90" s="358">
        <v>2715.36</v>
      </c>
      <c r="K90" s="222">
        <f t="shared" si="1"/>
        <v>22.79</v>
      </c>
      <c r="L90" s="359">
        <v>2715.36</v>
      </c>
      <c r="M90" s="223">
        <f t="shared" si="2"/>
        <v>8.3929939308231682E-3</v>
      </c>
      <c r="N90" s="217">
        <v>237.40199999999999</v>
      </c>
      <c r="O90" s="218">
        <f t="shared" si="3"/>
        <v>1.9925135451652816</v>
      </c>
      <c r="P90" s="224">
        <f t="shared" si="4"/>
        <v>503.57963584939012</v>
      </c>
      <c r="Q90" s="225">
        <f t="shared" si="5"/>
        <v>119.55081270991691</v>
      </c>
      <c r="S90" s="53"/>
    </row>
    <row r="91" spans="1:31" ht="12.75">
      <c r="A91" s="2120"/>
      <c r="B91" s="17">
        <v>7</v>
      </c>
      <c r="C91" s="220" t="s">
        <v>71</v>
      </c>
      <c r="D91" s="221">
        <v>72</v>
      </c>
      <c r="E91" s="221">
        <v>1973</v>
      </c>
      <c r="F91" s="226">
        <v>58.05</v>
      </c>
      <c r="G91" s="226">
        <v>8.66</v>
      </c>
      <c r="H91" s="357">
        <v>11.52</v>
      </c>
      <c r="I91" s="226">
        <f t="shared" ref="I91:I113" si="6">F91-G91-H91</f>
        <v>37.870000000000005</v>
      </c>
      <c r="J91" s="358">
        <v>3785.42</v>
      </c>
      <c r="K91" s="222">
        <f t="shared" si="1"/>
        <v>37.870000000000005</v>
      </c>
      <c r="L91" s="359">
        <v>3785.42</v>
      </c>
      <c r="M91" s="223">
        <f t="shared" si="2"/>
        <v>1.0004173909368049E-2</v>
      </c>
      <c r="N91" s="217">
        <v>237.40199999999999</v>
      </c>
      <c r="O91" s="218">
        <f t="shared" si="3"/>
        <v>2.3750108944317936</v>
      </c>
      <c r="P91" s="224">
        <f t="shared" si="4"/>
        <v>600.25043456208289</v>
      </c>
      <c r="Q91" s="225">
        <f t="shared" si="5"/>
        <v>142.50065366590761</v>
      </c>
      <c r="S91" s="53"/>
    </row>
    <row r="92" spans="1:31" ht="12.75">
      <c r="A92" s="2120"/>
      <c r="B92" s="17">
        <v>8</v>
      </c>
      <c r="C92" s="220" t="s">
        <v>73</v>
      </c>
      <c r="D92" s="221">
        <v>54</v>
      </c>
      <c r="E92" s="221">
        <v>1980</v>
      </c>
      <c r="F92" s="226">
        <v>55.4</v>
      </c>
      <c r="G92" s="226">
        <v>6.64</v>
      </c>
      <c r="H92" s="357">
        <v>10.91</v>
      </c>
      <c r="I92" s="1410">
        <v>37.85</v>
      </c>
      <c r="J92" s="358">
        <v>3508.9</v>
      </c>
      <c r="K92" s="222">
        <f t="shared" si="1"/>
        <v>37.85</v>
      </c>
      <c r="L92" s="359">
        <v>3508.9</v>
      </c>
      <c r="M92" s="223">
        <f t="shared" si="2"/>
        <v>1.078685627974579E-2</v>
      </c>
      <c r="N92" s="217">
        <v>237.40199999999999</v>
      </c>
      <c r="O92" s="218">
        <f t="shared" si="3"/>
        <v>2.5608212545242099</v>
      </c>
      <c r="P92" s="224">
        <f t="shared" si="4"/>
        <v>647.21137678474736</v>
      </c>
      <c r="Q92" s="225">
        <f t="shared" si="5"/>
        <v>153.64927527145258</v>
      </c>
      <c r="S92" s="53"/>
    </row>
    <row r="93" spans="1:31" ht="12.75">
      <c r="A93" s="2120"/>
      <c r="B93" s="45">
        <v>9</v>
      </c>
      <c r="C93" s="220" t="s">
        <v>75</v>
      </c>
      <c r="D93" s="221">
        <v>54</v>
      </c>
      <c r="E93" s="221">
        <v>1985</v>
      </c>
      <c r="F93" s="226">
        <v>54.99</v>
      </c>
      <c r="G93" s="226">
        <v>7.83</v>
      </c>
      <c r="H93" s="357">
        <v>8.48</v>
      </c>
      <c r="I93" s="226">
        <f t="shared" si="6"/>
        <v>38.680000000000007</v>
      </c>
      <c r="J93" s="358">
        <v>3480.02</v>
      </c>
      <c r="K93" s="222">
        <f t="shared" si="1"/>
        <v>38.680000000000007</v>
      </c>
      <c r="L93" s="359">
        <v>3480.02</v>
      </c>
      <c r="M93" s="223">
        <f t="shared" si="2"/>
        <v>1.1114878650122702E-2</v>
      </c>
      <c r="N93" s="217">
        <v>237.40199999999999</v>
      </c>
      <c r="O93" s="218">
        <f t="shared" si="3"/>
        <v>2.6386944212964294</v>
      </c>
      <c r="P93" s="224">
        <f t="shared" si="4"/>
        <v>666.89271900736219</v>
      </c>
      <c r="Q93" s="225">
        <f t="shared" si="5"/>
        <v>158.3216652777858</v>
      </c>
      <c r="S93" s="53"/>
      <c r="T93" s="199"/>
      <c r="U93" s="200"/>
      <c r="V93" s="201"/>
      <c r="W93" s="201"/>
      <c r="X93" s="200"/>
      <c r="AE93" s="202"/>
    </row>
    <row r="94" spans="1:31" ht="13.5" thickBot="1">
      <c r="A94" s="2121"/>
      <c r="B94" s="20">
        <v>10</v>
      </c>
      <c r="C94" s="1426" t="s">
        <v>72</v>
      </c>
      <c r="D94" s="1427">
        <v>61</v>
      </c>
      <c r="E94" s="1427">
        <v>1975</v>
      </c>
      <c r="F94" s="1428">
        <v>42.39</v>
      </c>
      <c r="G94" s="1428">
        <v>7.58</v>
      </c>
      <c r="H94" s="1429">
        <v>9.6</v>
      </c>
      <c r="I94" s="361">
        <f t="shared" si="6"/>
        <v>25.21</v>
      </c>
      <c r="J94" s="1430">
        <v>3635.15</v>
      </c>
      <c r="K94" s="1431">
        <f t="shared" si="1"/>
        <v>25.21</v>
      </c>
      <c r="L94" s="1432">
        <v>3635.15</v>
      </c>
      <c r="M94" s="1433">
        <f t="shared" si="2"/>
        <v>6.9350645778028415E-3</v>
      </c>
      <c r="N94" s="1434">
        <v>237.40199999999999</v>
      </c>
      <c r="O94" s="1435">
        <f t="shared" si="3"/>
        <v>1.6463982008995501</v>
      </c>
      <c r="P94" s="1436">
        <f t="shared" si="4"/>
        <v>416.10387466817048</v>
      </c>
      <c r="Q94" s="1437">
        <f t="shared" si="5"/>
        <v>98.783892053973005</v>
      </c>
      <c r="S94" s="53"/>
      <c r="T94" s="53"/>
    </row>
    <row r="95" spans="1:31" ht="12.75">
      <c r="A95" s="2122" t="s">
        <v>253</v>
      </c>
      <c r="B95" s="110">
        <v>1</v>
      </c>
      <c r="C95" s="227" t="s">
        <v>57</v>
      </c>
      <c r="D95" s="365">
        <v>108</v>
      </c>
      <c r="E95" s="365">
        <v>1968</v>
      </c>
      <c r="F95" s="228">
        <v>85.59</v>
      </c>
      <c r="G95" s="366">
        <v>7.17</v>
      </c>
      <c r="H95" s="367">
        <v>17.2</v>
      </c>
      <c r="I95" s="228">
        <f t="shared" si="6"/>
        <v>61.22</v>
      </c>
      <c r="J95" s="368">
        <v>2558.44</v>
      </c>
      <c r="K95" s="228">
        <f t="shared" si="1"/>
        <v>61.22</v>
      </c>
      <c r="L95" s="369">
        <v>2558.44</v>
      </c>
      <c r="M95" s="229">
        <f t="shared" si="2"/>
        <v>2.3928644017448132E-2</v>
      </c>
      <c r="N95" s="230">
        <v>237.40199999999999</v>
      </c>
      <c r="O95" s="231">
        <f t="shared" si="3"/>
        <v>5.6807079470302213</v>
      </c>
      <c r="P95" s="232">
        <f t="shared" si="4"/>
        <v>1435.7186410468878</v>
      </c>
      <c r="Q95" s="233">
        <f t="shared" si="5"/>
        <v>340.84247682181325</v>
      </c>
      <c r="S95" s="53"/>
      <c r="T95" s="53"/>
    </row>
    <row r="96" spans="1:31" ht="12.75" customHeight="1">
      <c r="A96" s="2123"/>
      <c r="B96" s="106">
        <v>2</v>
      </c>
      <c r="C96" s="234" t="s">
        <v>52</v>
      </c>
      <c r="D96" s="370">
        <v>59</v>
      </c>
      <c r="E96" s="370">
        <v>1981</v>
      </c>
      <c r="F96" s="371">
        <v>59.46</v>
      </c>
      <c r="G96" s="371">
        <v>8.6199999999999992</v>
      </c>
      <c r="H96" s="372">
        <v>9.6</v>
      </c>
      <c r="I96" s="371">
        <f t="shared" si="6"/>
        <v>41.24</v>
      </c>
      <c r="J96" s="373">
        <v>3418.76</v>
      </c>
      <c r="K96" s="371">
        <f t="shared" si="1"/>
        <v>40.486312932174243</v>
      </c>
      <c r="L96" s="374">
        <v>3356.28</v>
      </c>
      <c r="M96" s="375">
        <f t="shared" si="2"/>
        <v>1.2062853198235619E-2</v>
      </c>
      <c r="N96" s="376">
        <v>237.40199999999999</v>
      </c>
      <c r="O96" s="235">
        <f t="shared" si="3"/>
        <v>2.8637454749675322</v>
      </c>
      <c r="P96" s="236">
        <f t="shared" si="4"/>
        <v>723.77119189413725</v>
      </c>
      <c r="Q96" s="237">
        <f t="shared" si="5"/>
        <v>171.82472849805197</v>
      </c>
      <c r="S96" s="53"/>
      <c r="T96" s="53"/>
    </row>
    <row r="97" spans="1:20" ht="12.75" customHeight="1">
      <c r="A97" s="2123"/>
      <c r="B97" s="106">
        <v>3</v>
      </c>
      <c r="C97" s="234" t="s">
        <v>51</v>
      </c>
      <c r="D97" s="370">
        <v>57</v>
      </c>
      <c r="E97" s="370">
        <v>1982</v>
      </c>
      <c r="F97" s="371">
        <v>78.62</v>
      </c>
      <c r="G97" s="371">
        <v>7.05</v>
      </c>
      <c r="H97" s="372">
        <v>8.64</v>
      </c>
      <c r="I97" s="371">
        <f t="shared" si="6"/>
        <v>62.930000000000007</v>
      </c>
      <c r="J97" s="373">
        <v>3486.09</v>
      </c>
      <c r="K97" s="371">
        <f t="shared" si="1"/>
        <v>62.930000000000014</v>
      </c>
      <c r="L97" s="374">
        <v>3486.09</v>
      </c>
      <c r="M97" s="375">
        <f t="shared" si="2"/>
        <v>1.8051742783462277E-2</v>
      </c>
      <c r="N97" s="376">
        <v>237.40199999999999</v>
      </c>
      <c r="O97" s="235">
        <f>M97*N97</f>
        <v>4.2855198402795116</v>
      </c>
      <c r="P97" s="236">
        <f>M97*60*1000</f>
        <v>1083.1045670077367</v>
      </c>
      <c r="Q97" s="237">
        <f>P97*N97/1000</f>
        <v>257.13119041677072</v>
      </c>
      <c r="S97" s="53"/>
      <c r="T97" s="53"/>
    </row>
    <row r="98" spans="1:20" ht="12.75" customHeight="1">
      <c r="A98" s="2123"/>
      <c r="B98" s="106">
        <v>4</v>
      </c>
      <c r="C98" s="234" t="s">
        <v>54</v>
      </c>
      <c r="D98" s="370">
        <v>107</v>
      </c>
      <c r="E98" s="370">
        <v>1974</v>
      </c>
      <c r="F98" s="371">
        <v>70.33</v>
      </c>
      <c r="G98" s="371">
        <v>8.14</v>
      </c>
      <c r="H98" s="372">
        <v>17.12</v>
      </c>
      <c r="I98" s="371">
        <f t="shared" si="6"/>
        <v>45.069999999999993</v>
      </c>
      <c r="J98" s="373">
        <v>2559.98</v>
      </c>
      <c r="K98" s="371">
        <f t="shared" si="1"/>
        <v>44.068241001882818</v>
      </c>
      <c r="L98" s="374">
        <v>2503.08</v>
      </c>
      <c r="M98" s="375">
        <f t="shared" si="2"/>
        <v>1.7605606293799168E-2</v>
      </c>
      <c r="N98" s="376">
        <v>237.40199999999999</v>
      </c>
      <c r="O98" s="235">
        <f t="shared" si="3"/>
        <v>4.17960614536051</v>
      </c>
      <c r="P98" s="236">
        <f t="shared" si="4"/>
        <v>1056.3363776279502</v>
      </c>
      <c r="Q98" s="237">
        <f t="shared" si="5"/>
        <v>250.77636872163063</v>
      </c>
      <c r="S98" s="53"/>
      <c r="T98" s="53"/>
    </row>
    <row r="99" spans="1:20" ht="12.75" customHeight="1">
      <c r="A99" s="2123"/>
      <c r="B99" s="106">
        <v>5</v>
      </c>
      <c r="C99" s="234" t="s">
        <v>480</v>
      </c>
      <c r="D99" s="370">
        <v>54</v>
      </c>
      <c r="E99" s="370">
        <v>1987</v>
      </c>
      <c r="F99" s="371">
        <v>54.28</v>
      </c>
      <c r="G99" s="371">
        <v>5.12</v>
      </c>
      <c r="H99" s="372">
        <v>11.75</v>
      </c>
      <c r="I99" s="1410">
        <v>37.409999999999997</v>
      </c>
      <c r="J99" s="373">
        <v>2177.62</v>
      </c>
      <c r="K99" s="371">
        <f t="shared" si="1"/>
        <v>37.409999999999997</v>
      </c>
      <c r="L99" s="374">
        <v>2177.62</v>
      </c>
      <c r="M99" s="375">
        <f t="shared" si="2"/>
        <v>1.7179305847668556E-2</v>
      </c>
      <c r="N99" s="376">
        <v>237.40199999999999</v>
      </c>
      <c r="O99" s="235">
        <f t="shared" si="3"/>
        <v>4.0784015668482105</v>
      </c>
      <c r="P99" s="236">
        <f t="shared" si="4"/>
        <v>1030.7583508601133</v>
      </c>
      <c r="Q99" s="237">
        <f t="shared" si="5"/>
        <v>244.70409401089262</v>
      </c>
      <c r="S99" s="53"/>
      <c r="T99" s="53"/>
    </row>
    <row r="100" spans="1:20" ht="12.75" customHeight="1">
      <c r="A100" s="2123"/>
      <c r="B100" s="106">
        <v>6</v>
      </c>
      <c r="C100" s="234" t="s">
        <v>55</v>
      </c>
      <c r="D100" s="370">
        <v>118</v>
      </c>
      <c r="E100" s="370">
        <v>1961</v>
      </c>
      <c r="F100" s="371">
        <v>54.2</v>
      </c>
      <c r="G100" s="371">
        <v>10.48</v>
      </c>
      <c r="H100" s="372">
        <v>0</v>
      </c>
      <c r="I100" s="371">
        <f>F100-G100-H100</f>
        <v>43.72</v>
      </c>
      <c r="J100" s="373">
        <v>2620.23</v>
      </c>
      <c r="K100" s="371">
        <f t="shared" si="1"/>
        <v>43.720000000000006</v>
      </c>
      <c r="L100" s="374">
        <v>2620.23</v>
      </c>
      <c r="M100" s="375">
        <f t="shared" si="2"/>
        <v>1.6685558138026052E-2</v>
      </c>
      <c r="N100" s="376">
        <v>237.40199999999999</v>
      </c>
      <c r="O100" s="235">
        <f t="shared" si="3"/>
        <v>3.9611848730836607</v>
      </c>
      <c r="P100" s="236">
        <f t="shared" si="4"/>
        <v>1001.133488281563</v>
      </c>
      <c r="Q100" s="237">
        <f t="shared" si="5"/>
        <v>237.67109238501962</v>
      </c>
      <c r="S100" s="53"/>
      <c r="T100" s="53"/>
    </row>
    <row r="101" spans="1:20" s="57" customFormat="1" ht="12.75" customHeight="1">
      <c r="A101" s="2123"/>
      <c r="B101" s="109">
        <v>7</v>
      </c>
      <c r="C101" s="234" t="s">
        <v>53</v>
      </c>
      <c r="D101" s="370">
        <v>47</v>
      </c>
      <c r="E101" s="370">
        <v>1979</v>
      </c>
      <c r="F101" s="371">
        <v>71.42</v>
      </c>
      <c r="G101" s="371">
        <v>7.02</v>
      </c>
      <c r="H101" s="372">
        <v>7.78</v>
      </c>
      <c r="I101" s="371">
        <f t="shared" si="6"/>
        <v>56.620000000000005</v>
      </c>
      <c r="J101" s="373">
        <v>2974.87</v>
      </c>
      <c r="K101" s="371">
        <f t="shared" si="1"/>
        <v>55.542555204092963</v>
      </c>
      <c r="L101" s="374">
        <v>2918.26</v>
      </c>
      <c r="M101" s="375">
        <f t="shared" si="2"/>
        <v>1.9032764456934255E-2</v>
      </c>
      <c r="N101" s="376">
        <v>237.40199999999999</v>
      </c>
      <c r="O101" s="235">
        <f t="shared" si="3"/>
        <v>4.5184163476051058</v>
      </c>
      <c r="P101" s="236">
        <f t="shared" si="4"/>
        <v>1141.9658674160553</v>
      </c>
      <c r="Q101" s="237">
        <f t="shared" si="5"/>
        <v>271.10498085630633</v>
      </c>
      <c r="S101" s="53"/>
      <c r="T101" s="53"/>
    </row>
    <row r="102" spans="1:20" ht="12.75" customHeight="1">
      <c r="A102" s="2123"/>
      <c r="B102" s="110">
        <v>8</v>
      </c>
      <c r="C102" s="234" t="s">
        <v>56</v>
      </c>
      <c r="D102" s="370">
        <v>38</v>
      </c>
      <c r="E102" s="370">
        <v>1990</v>
      </c>
      <c r="F102" s="371">
        <v>43.69</v>
      </c>
      <c r="G102" s="371">
        <v>4.4000000000000004</v>
      </c>
      <c r="H102" s="372">
        <v>5.84</v>
      </c>
      <c r="I102" s="371">
        <f t="shared" si="6"/>
        <v>33.450000000000003</v>
      </c>
      <c r="J102" s="373">
        <v>2118.5700000000002</v>
      </c>
      <c r="K102" s="371">
        <f t="shared" si="1"/>
        <v>33.450000000000003</v>
      </c>
      <c r="L102" s="374">
        <v>2118.5700000000002</v>
      </c>
      <c r="M102" s="375">
        <f t="shared" si="2"/>
        <v>1.5788951981761282E-2</v>
      </c>
      <c r="N102" s="376">
        <v>237.40199999999999</v>
      </c>
      <c r="O102" s="235">
        <f t="shared" si="3"/>
        <v>3.7483287783740917</v>
      </c>
      <c r="P102" s="236">
        <f t="shared" si="4"/>
        <v>947.3371189056769</v>
      </c>
      <c r="Q102" s="237">
        <f t="shared" si="5"/>
        <v>224.89972670244552</v>
      </c>
      <c r="S102" s="53"/>
      <c r="T102" s="53"/>
    </row>
    <row r="103" spans="1:20" s="57" customFormat="1" ht="12.75" customHeight="1">
      <c r="A103" s="2123"/>
      <c r="B103" s="109">
        <v>9</v>
      </c>
      <c r="C103" s="234" t="s">
        <v>76</v>
      </c>
      <c r="D103" s="370">
        <v>47</v>
      </c>
      <c r="E103" s="370">
        <v>1981</v>
      </c>
      <c r="F103" s="371">
        <v>70.17</v>
      </c>
      <c r="G103" s="371">
        <v>7.12</v>
      </c>
      <c r="H103" s="372">
        <v>10.43</v>
      </c>
      <c r="I103" s="1410">
        <v>52.62</v>
      </c>
      <c r="J103" s="373">
        <v>2980.63</v>
      </c>
      <c r="K103" s="371">
        <f t="shared" si="1"/>
        <v>50.382357286882304</v>
      </c>
      <c r="L103" s="374">
        <v>2853.88</v>
      </c>
      <c r="M103" s="375">
        <f t="shared" si="2"/>
        <v>1.7653985902309242E-2</v>
      </c>
      <c r="N103" s="376">
        <v>237.40199999999999</v>
      </c>
      <c r="O103" s="235">
        <f t="shared" si="3"/>
        <v>4.1910915611800181</v>
      </c>
      <c r="P103" s="236">
        <f t="shared" si="4"/>
        <v>1059.2391541385543</v>
      </c>
      <c r="Q103" s="237">
        <f t="shared" si="5"/>
        <v>251.46549367080104</v>
      </c>
      <c r="S103" s="53"/>
      <c r="T103" s="53"/>
    </row>
    <row r="104" spans="1:20" ht="12.75" customHeight="1" thickBot="1">
      <c r="A104" s="2124"/>
      <c r="B104" s="107">
        <v>10</v>
      </c>
      <c r="C104" s="238" t="s">
        <v>58</v>
      </c>
      <c r="D104" s="377">
        <v>92</v>
      </c>
      <c r="E104" s="377">
        <v>1991</v>
      </c>
      <c r="F104" s="378">
        <v>96.4</v>
      </c>
      <c r="G104" s="378">
        <v>8.18</v>
      </c>
      <c r="H104" s="379">
        <v>15.12</v>
      </c>
      <c r="I104" s="378">
        <f t="shared" si="6"/>
        <v>73.099999999999994</v>
      </c>
      <c r="J104" s="380">
        <v>3722.7</v>
      </c>
      <c r="K104" s="378">
        <f t="shared" si="1"/>
        <v>69.647548284847019</v>
      </c>
      <c r="L104" s="381">
        <v>3546.88</v>
      </c>
      <c r="M104" s="382">
        <f t="shared" si="2"/>
        <v>1.9636285491713003E-2</v>
      </c>
      <c r="N104" s="1438">
        <v>237.40199999999999</v>
      </c>
      <c r="O104" s="239">
        <f t="shared" si="3"/>
        <v>4.6616934483036498</v>
      </c>
      <c r="P104" s="240">
        <f t="shared" si="4"/>
        <v>1178.1771295027804</v>
      </c>
      <c r="Q104" s="241">
        <f t="shared" si="5"/>
        <v>279.70160689821904</v>
      </c>
      <c r="S104" s="53"/>
      <c r="T104" s="53"/>
    </row>
    <row r="105" spans="1:20" ht="12.75">
      <c r="A105" s="2086" t="s">
        <v>254</v>
      </c>
      <c r="B105" s="111">
        <v>1</v>
      </c>
      <c r="C105" s="1114" t="s">
        <v>82</v>
      </c>
      <c r="D105" s="1115">
        <v>28</v>
      </c>
      <c r="E105" s="1115">
        <v>1957</v>
      </c>
      <c r="F105" s="1116">
        <v>39.29</v>
      </c>
      <c r="G105" s="1116">
        <v>0</v>
      </c>
      <c r="H105" s="1117">
        <v>0</v>
      </c>
      <c r="I105" s="1439">
        <f t="shared" si="6"/>
        <v>39.29</v>
      </c>
      <c r="J105" s="1118">
        <v>1461.6</v>
      </c>
      <c r="K105" s="1116">
        <f t="shared" si="1"/>
        <v>34.9497130541872</v>
      </c>
      <c r="L105" s="1119">
        <v>1300.1400000000001</v>
      </c>
      <c r="M105" s="1120">
        <f t="shared" si="2"/>
        <v>2.6881499726327317E-2</v>
      </c>
      <c r="N105" s="1121">
        <v>237.40199999999999</v>
      </c>
      <c r="O105" s="1122">
        <f t="shared" si="3"/>
        <v>6.3817217980295577</v>
      </c>
      <c r="P105" s="1123">
        <f t="shared" si="4"/>
        <v>1612.8899835796392</v>
      </c>
      <c r="Q105" s="1124">
        <f t="shared" si="5"/>
        <v>382.90330788177351</v>
      </c>
      <c r="S105" s="53"/>
      <c r="T105" s="53"/>
    </row>
    <row r="106" spans="1:20" ht="12.75" customHeight="1">
      <c r="A106" s="2087"/>
      <c r="B106" s="22">
        <v>2</v>
      </c>
      <c r="C106" s="1125" t="s">
        <v>60</v>
      </c>
      <c r="D106" s="1126">
        <v>103</v>
      </c>
      <c r="E106" s="1126">
        <v>1972</v>
      </c>
      <c r="F106" s="1127">
        <v>82.32</v>
      </c>
      <c r="G106" s="1128">
        <v>7.48</v>
      </c>
      <c r="H106" s="1129">
        <v>15.82</v>
      </c>
      <c r="I106" s="1127">
        <f t="shared" si="6"/>
        <v>59.019999999999989</v>
      </c>
      <c r="J106" s="1130">
        <v>2557.61</v>
      </c>
      <c r="K106" s="1127">
        <f t="shared" si="1"/>
        <v>57.457046852334784</v>
      </c>
      <c r="L106" s="1131">
        <v>2489.88</v>
      </c>
      <c r="M106" s="1132">
        <f t="shared" si="2"/>
        <v>2.3076231325338883E-2</v>
      </c>
      <c r="N106" s="1133">
        <v>237.40199999999999</v>
      </c>
      <c r="O106" s="1134">
        <f t="shared" si="3"/>
        <v>5.4783434690981014</v>
      </c>
      <c r="P106" s="1135">
        <f t="shared" si="4"/>
        <v>1384.5738795203331</v>
      </c>
      <c r="Q106" s="1136">
        <f t="shared" si="5"/>
        <v>328.70060814588612</v>
      </c>
      <c r="S106" s="53"/>
      <c r="T106" s="53"/>
    </row>
    <row r="107" spans="1:20" ht="12.75" customHeight="1">
      <c r="A107" s="2087"/>
      <c r="B107" s="22">
        <v>3</v>
      </c>
      <c r="C107" s="1125" t="s">
        <v>59</v>
      </c>
      <c r="D107" s="1126">
        <v>77</v>
      </c>
      <c r="E107" s="1126">
        <v>1960</v>
      </c>
      <c r="F107" s="1127">
        <v>38.46</v>
      </c>
      <c r="G107" s="1127">
        <v>4.9400000000000004</v>
      </c>
      <c r="H107" s="1129">
        <v>1.1599999999999999</v>
      </c>
      <c r="I107" s="1127">
        <f t="shared" si="6"/>
        <v>32.360000000000007</v>
      </c>
      <c r="J107" s="1130">
        <v>1264.19</v>
      </c>
      <c r="K107" s="1127">
        <f t="shared" si="1"/>
        <v>31.966055735292958</v>
      </c>
      <c r="L107" s="1131">
        <v>1248.8</v>
      </c>
      <c r="M107" s="1132">
        <f t="shared" si="2"/>
        <v>2.5597418109619602E-2</v>
      </c>
      <c r="N107" s="1133">
        <v>237.40199999999999</v>
      </c>
      <c r="O107" s="1134">
        <f t="shared" si="3"/>
        <v>6.0768782540599124</v>
      </c>
      <c r="P107" s="1135">
        <f t="shared" si="4"/>
        <v>1535.8450865771763</v>
      </c>
      <c r="Q107" s="1136">
        <f t="shared" si="5"/>
        <v>364.61269524359477</v>
      </c>
      <c r="S107" s="53"/>
      <c r="T107" s="53"/>
    </row>
    <row r="108" spans="1:20" ht="12.75" customHeight="1">
      <c r="A108" s="2087"/>
      <c r="B108" s="22">
        <v>4</v>
      </c>
      <c r="C108" s="1125" t="s">
        <v>83</v>
      </c>
      <c r="D108" s="1126">
        <v>18</v>
      </c>
      <c r="E108" s="1126">
        <v>1959</v>
      </c>
      <c r="F108" s="1127">
        <v>31.74</v>
      </c>
      <c r="G108" s="1127">
        <v>1.61</v>
      </c>
      <c r="H108" s="1129">
        <v>0</v>
      </c>
      <c r="I108" s="1127">
        <f t="shared" si="6"/>
        <v>30.13</v>
      </c>
      <c r="J108" s="1130">
        <v>963.76</v>
      </c>
      <c r="K108" s="1127">
        <f t="shared" si="1"/>
        <v>30.13</v>
      </c>
      <c r="L108" s="1131">
        <v>963.76</v>
      </c>
      <c r="M108" s="1132">
        <f t="shared" si="2"/>
        <v>3.1262970034033367E-2</v>
      </c>
      <c r="N108" s="1133">
        <v>237.40199999999999</v>
      </c>
      <c r="O108" s="1134">
        <f t="shared" si="3"/>
        <v>7.4218916120195892</v>
      </c>
      <c r="P108" s="1135">
        <f t="shared" si="4"/>
        <v>1875.778202042002</v>
      </c>
      <c r="Q108" s="1136">
        <f t="shared" si="5"/>
        <v>445.31349672117534</v>
      </c>
      <c r="S108" s="53"/>
      <c r="T108" s="53"/>
    </row>
    <row r="109" spans="1:20" ht="12.75" customHeight="1">
      <c r="A109" s="2087"/>
      <c r="B109" s="22">
        <v>5</v>
      </c>
      <c r="C109" s="1125" t="s">
        <v>62</v>
      </c>
      <c r="D109" s="1126">
        <v>25</v>
      </c>
      <c r="E109" s="1126">
        <v>1957</v>
      </c>
      <c r="F109" s="1127">
        <v>42.42</v>
      </c>
      <c r="G109" s="1127">
        <v>0</v>
      </c>
      <c r="H109" s="1129">
        <v>0</v>
      </c>
      <c r="I109" s="1440">
        <f t="shared" si="6"/>
        <v>42.42</v>
      </c>
      <c r="J109" s="1130">
        <v>1561.46</v>
      </c>
      <c r="K109" s="1127">
        <f t="shared" si="1"/>
        <v>42.42</v>
      </c>
      <c r="L109" s="1131">
        <v>1561.46</v>
      </c>
      <c r="M109" s="1132">
        <f t="shared" si="2"/>
        <v>2.7166882276843468E-2</v>
      </c>
      <c r="N109" s="1133">
        <v>237.40199999999999</v>
      </c>
      <c r="O109" s="1134">
        <f t="shared" si="3"/>
        <v>6.4494721862871929</v>
      </c>
      <c r="P109" s="1135">
        <f t="shared" si="4"/>
        <v>1630.012936610608</v>
      </c>
      <c r="Q109" s="1136">
        <f t="shared" si="5"/>
        <v>386.96833117723156</v>
      </c>
      <c r="S109" s="53"/>
      <c r="T109" s="53"/>
    </row>
    <row r="110" spans="1:20" ht="12.75" customHeight="1">
      <c r="A110" s="2087"/>
      <c r="B110" s="22">
        <v>6</v>
      </c>
      <c r="C110" s="1125" t="s">
        <v>61</v>
      </c>
      <c r="D110" s="1126">
        <v>55</v>
      </c>
      <c r="E110" s="1126">
        <v>1977</v>
      </c>
      <c r="F110" s="1127">
        <v>63.19</v>
      </c>
      <c r="G110" s="1127">
        <v>4.54</v>
      </c>
      <c r="H110" s="1129">
        <v>8.56</v>
      </c>
      <c r="I110" s="1127">
        <f t="shared" si="6"/>
        <v>50.089999999999996</v>
      </c>
      <c r="J110" s="1130">
        <v>2217.3200000000002</v>
      </c>
      <c r="K110" s="1127">
        <f t="shared" si="1"/>
        <v>50.089999999999996</v>
      </c>
      <c r="L110" s="1131">
        <v>2217.3200000000002</v>
      </c>
      <c r="M110" s="1132">
        <f t="shared" si="2"/>
        <v>2.2590334277415976E-2</v>
      </c>
      <c r="N110" s="1133">
        <v>237.40199999999999</v>
      </c>
      <c r="O110" s="1134">
        <f t="shared" si="3"/>
        <v>5.3629905381271072</v>
      </c>
      <c r="P110" s="1135">
        <f t="shared" si="4"/>
        <v>1355.4200566449585</v>
      </c>
      <c r="Q110" s="1136">
        <f t="shared" si="5"/>
        <v>321.77943228762643</v>
      </c>
      <c r="S110" s="53"/>
      <c r="T110" s="53"/>
    </row>
    <row r="111" spans="1:20" ht="12.75" customHeight="1">
      <c r="A111" s="2087"/>
      <c r="B111" s="22">
        <v>7</v>
      </c>
      <c r="C111" s="1125" t="s">
        <v>84</v>
      </c>
      <c r="D111" s="1126">
        <v>20</v>
      </c>
      <c r="E111" s="1126">
        <v>1959</v>
      </c>
      <c r="F111" s="1127">
        <v>24.22</v>
      </c>
      <c r="G111" s="1127">
        <v>3.47</v>
      </c>
      <c r="H111" s="1129">
        <v>0</v>
      </c>
      <c r="I111" s="1127">
        <f t="shared" si="6"/>
        <v>20.75</v>
      </c>
      <c r="J111" s="1130">
        <v>985.37</v>
      </c>
      <c r="K111" s="1127">
        <f t="shared" si="1"/>
        <v>20.75</v>
      </c>
      <c r="L111" s="1131">
        <v>985.37</v>
      </c>
      <c r="M111" s="1132">
        <f t="shared" si="2"/>
        <v>2.1058079706100248E-2</v>
      </c>
      <c r="N111" s="1133">
        <v>237.40199999999999</v>
      </c>
      <c r="O111" s="1134">
        <f t="shared" si="3"/>
        <v>4.9992302383876108</v>
      </c>
      <c r="P111" s="1135">
        <f t="shared" si="4"/>
        <v>1263.484782366015</v>
      </c>
      <c r="Q111" s="1136">
        <f t="shared" si="5"/>
        <v>299.95381430325671</v>
      </c>
      <c r="S111" s="53"/>
      <c r="T111" s="53"/>
    </row>
    <row r="112" spans="1:20" ht="13.5" customHeight="1">
      <c r="A112" s="2087"/>
      <c r="B112" s="112">
        <v>8</v>
      </c>
      <c r="C112" s="1125" t="s">
        <v>64</v>
      </c>
      <c r="D112" s="1126">
        <v>63</v>
      </c>
      <c r="E112" s="1126">
        <v>1960</v>
      </c>
      <c r="F112" s="1127">
        <v>32.729999999999997</v>
      </c>
      <c r="G112" s="1127">
        <v>4.28</v>
      </c>
      <c r="H112" s="1129">
        <v>0</v>
      </c>
      <c r="I112" s="1127">
        <f t="shared" si="6"/>
        <v>28.449999999999996</v>
      </c>
      <c r="J112" s="1130">
        <v>923.99</v>
      </c>
      <c r="K112" s="1127">
        <f t="shared" si="1"/>
        <v>28.449999999999996</v>
      </c>
      <c r="L112" s="1131">
        <v>923.99</v>
      </c>
      <c r="M112" s="1132">
        <f t="shared" si="2"/>
        <v>3.0790376519226392E-2</v>
      </c>
      <c r="N112" s="1133">
        <v>237.40199999999999</v>
      </c>
      <c r="O112" s="1134">
        <f t="shared" si="3"/>
        <v>7.3096969664173832</v>
      </c>
      <c r="P112" s="1135">
        <f t="shared" si="4"/>
        <v>1847.4225911535834</v>
      </c>
      <c r="Q112" s="1136">
        <f t="shared" si="5"/>
        <v>438.58181798504296</v>
      </c>
      <c r="S112" s="53"/>
      <c r="T112" s="53"/>
    </row>
    <row r="113" spans="1:20" ht="12.75" customHeight="1">
      <c r="A113" s="2087"/>
      <c r="B113" s="22">
        <v>9</v>
      </c>
      <c r="C113" s="1125" t="s">
        <v>63</v>
      </c>
      <c r="D113" s="1126">
        <v>19</v>
      </c>
      <c r="E113" s="1126">
        <v>1959</v>
      </c>
      <c r="F113" s="1127">
        <v>26.49</v>
      </c>
      <c r="G113" s="1127">
        <v>2.54</v>
      </c>
      <c r="H113" s="1129">
        <v>0</v>
      </c>
      <c r="I113" s="1127">
        <f t="shared" si="6"/>
        <v>23.95</v>
      </c>
      <c r="J113" s="1130">
        <v>1005.84</v>
      </c>
      <c r="K113" s="1127">
        <f t="shared" si="1"/>
        <v>23.95</v>
      </c>
      <c r="L113" s="1131">
        <v>1005.84</v>
      </c>
      <c r="M113" s="1132">
        <f t="shared" si="2"/>
        <v>2.3810944086534638E-2</v>
      </c>
      <c r="N113" s="1133">
        <v>237.40199999999999</v>
      </c>
      <c r="O113" s="1134">
        <f t="shared" si="3"/>
        <v>5.6527657480314959</v>
      </c>
      <c r="P113" s="1135">
        <f t="shared" si="4"/>
        <v>1428.6566451920783</v>
      </c>
      <c r="Q113" s="1136">
        <f t="shared" si="5"/>
        <v>339.16594488188974</v>
      </c>
      <c r="S113" s="53"/>
      <c r="T113" s="53"/>
    </row>
    <row r="114" spans="1:20" ht="12.75" customHeight="1" thickBot="1">
      <c r="A114" s="2088"/>
      <c r="B114" s="68">
        <v>10</v>
      </c>
      <c r="C114" s="1137" t="s">
        <v>85</v>
      </c>
      <c r="D114" s="1138">
        <v>8</v>
      </c>
      <c r="E114" s="1138">
        <v>1901</v>
      </c>
      <c r="F114" s="1139">
        <v>3.0859999999999999</v>
      </c>
      <c r="G114" s="1140">
        <v>0</v>
      </c>
      <c r="H114" s="1141">
        <v>0</v>
      </c>
      <c r="I114" s="1142">
        <f t="shared" ref="I114" si="7">F114-G114-H114</f>
        <v>3.0859999999999999</v>
      </c>
      <c r="J114" s="1143">
        <v>330.14</v>
      </c>
      <c r="K114" s="1140">
        <f t="shared" ref="K114" si="8">I114/J114*L114</f>
        <v>2.7528533349488096</v>
      </c>
      <c r="L114" s="1144">
        <v>294.5</v>
      </c>
      <c r="M114" s="1145">
        <f t="shared" ref="M114" si="9">K114/L114</f>
        <v>9.3475495244441757E-3</v>
      </c>
      <c r="N114" s="1150">
        <v>223.12299999999999</v>
      </c>
      <c r="O114" s="1146">
        <f t="shared" ref="O114" si="10">M114*N114</f>
        <v>2.0856532925425579</v>
      </c>
      <c r="P114" s="1147">
        <f t="shared" ref="P114" si="11">M114*60*1000</f>
        <v>560.85297146665062</v>
      </c>
      <c r="Q114" s="1148">
        <f t="shared" ref="Q114" si="12">P114*N114/1000</f>
        <v>125.13919755255348</v>
      </c>
      <c r="S114" s="53"/>
      <c r="T114" s="53"/>
    </row>
    <row r="115" spans="1:20" ht="12.75">
      <c r="C115" s="1"/>
      <c r="S115" s="53"/>
      <c r="T115" s="53"/>
    </row>
    <row r="116" spans="1:20" ht="12.75">
      <c r="A116" s="5" t="s">
        <v>164</v>
      </c>
      <c r="B116" s="242" t="s">
        <v>165</v>
      </c>
      <c r="C116" s="1"/>
      <c r="D116" s="1"/>
      <c r="E116" s="1"/>
      <c r="S116" s="53"/>
      <c r="T116" s="53"/>
    </row>
    <row r="117" spans="1:20" ht="12.75">
      <c r="A117" s="1149"/>
      <c r="B117" s="242" t="s">
        <v>166</v>
      </c>
      <c r="C117" s="1"/>
      <c r="D117" s="1"/>
      <c r="E117" s="1"/>
      <c r="S117" s="53"/>
      <c r="T117" s="53"/>
    </row>
    <row r="118" spans="1:20" ht="12.75">
      <c r="S118" s="53"/>
      <c r="T118" s="53"/>
    </row>
    <row r="119" spans="1:20" s="12" customFormat="1" ht="16.5" customHeight="1">
      <c r="A119" s="2006" t="s">
        <v>368</v>
      </c>
      <c r="B119" s="2006"/>
      <c r="C119" s="2006"/>
      <c r="D119" s="2006"/>
      <c r="E119" s="2006"/>
      <c r="F119" s="2006"/>
      <c r="G119" s="2006"/>
      <c r="H119" s="2006"/>
      <c r="I119" s="2006"/>
      <c r="J119" s="2006"/>
      <c r="K119" s="2006"/>
      <c r="L119" s="2006"/>
      <c r="M119" s="2006"/>
      <c r="N119" s="2006"/>
      <c r="O119" s="2006"/>
      <c r="P119" s="2006"/>
      <c r="Q119" s="2006"/>
      <c r="S119" s="729"/>
      <c r="T119" s="729"/>
    </row>
    <row r="120" spans="1:20" s="12" customFormat="1" ht="14.25" customHeight="1" thickBot="1">
      <c r="A120" s="1330"/>
      <c r="B120" s="1330"/>
      <c r="C120" s="1330"/>
      <c r="D120" s="1330"/>
      <c r="E120" s="1986" t="s">
        <v>559</v>
      </c>
      <c r="F120" s="1986"/>
      <c r="G120" s="1986"/>
      <c r="H120" s="1986"/>
      <c r="I120" s="1330">
        <v>2.5</v>
      </c>
      <c r="J120" s="1330" t="s">
        <v>558</v>
      </c>
      <c r="K120" s="1330" t="s">
        <v>560</v>
      </c>
      <c r="L120" s="1331">
        <v>465</v>
      </c>
      <c r="M120" s="1330"/>
      <c r="N120" s="1330"/>
      <c r="O120" s="1330"/>
      <c r="P120" s="1330"/>
      <c r="Q120" s="1330"/>
      <c r="S120" s="53"/>
      <c r="T120" s="53"/>
    </row>
    <row r="121" spans="1:20" ht="12.75">
      <c r="A121" s="2078" t="s">
        <v>1</v>
      </c>
      <c r="B121" s="2018" t="s">
        <v>0</v>
      </c>
      <c r="C121" s="1990" t="s">
        <v>2</v>
      </c>
      <c r="D121" s="1990" t="s">
        <v>3</v>
      </c>
      <c r="E121" s="1990" t="s">
        <v>13</v>
      </c>
      <c r="F121" s="1993" t="s">
        <v>14</v>
      </c>
      <c r="G121" s="1994"/>
      <c r="H121" s="1994"/>
      <c r="I121" s="1995"/>
      <c r="J121" s="1990" t="s">
        <v>4</v>
      </c>
      <c r="K121" s="1990" t="s">
        <v>15</v>
      </c>
      <c r="L121" s="1990" t="s">
        <v>5</v>
      </c>
      <c r="M121" s="1990" t="s">
        <v>6</v>
      </c>
      <c r="N121" s="1990" t="s">
        <v>16</v>
      </c>
      <c r="O121" s="2020" t="s">
        <v>17</v>
      </c>
      <c r="P121" s="1990" t="s">
        <v>25</v>
      </c>
      <c r="Q121" s="2009" t="s">
        <v>26</v>
      </c>
      <c r="R121" s="6"/>
      <c r="S121" s="53"/>
      <c r="T121" s="53"/>
    </row>
    <row r="122" spans="1:20" ht="33.75">
      <c r="A122" s="2079"/>
      <c r="B122" s="2019"/>
      <c r="C122" s="1991"/>
      <c r="D122" s="1992"/>
      <c r="E122" s="1992"/>
      <c r="F122" s="720" t="s">
        <v>18</v>
      </c>
      <c r="G122" s="720" t="s">
        <v>19</v>
      </c>
      <c r="H122" s="720" t="s">
        <v>20</v>
      </c>
      <c r="I122" s="720" t="s">
        <v>21</v>
      </c>
      <c r="J122" s="1992"/>
      <c r="K122" s="1992"/>
      <c r="L122" s="1992"/>
      <c r="M122" s="1992"/>
      <c r="N122" s="1992"/>
      <c r="O122" s="2021"/>
      <c r="P122" s="1992"/>
      <c r="Q122" s="2010"/>
      <c r="S122" s="53"/>
      <c r="T122" s="53"/>
    </row>
    <row r="123" spans="1:20" ht="12.75">
      <c r="A123" s="2080"/>
      <c r="B123" s="2081"/>
      <c r="C123" s="1992"/>
      <c r="D123" s="127" t="s">
        <v>7</v>
      </c>
      <c r="E123" s="127" t="s">
        <v>8</v>
      </c>
      <c r="F123" s="127" t="s">
        <v>9</v>
      </c>
      <c r="G123" s="127" t="s">
        <v>9</v>
      </c>
      <c r="H123" s="127" t="s">
        <v>9</v>
      </c>
      <c r="I123" s="127" t="s">
        <v>9</v>
      </c>
      <c r="J123" s="127" t="s">
        <v>22</v>
      </c>
      <c r="K123" s="127" t="s">
        <v>9</v>
      </c>
      <c r="L123" s="127" t="s">
        <v>22</v>
      </c>
      <c r="M123" s="127" t="s">
        <v>77</v>
      </c>
      <c r="N123" s="127" t="s">
        <v>10</v>
      </c>
      <c r="O123" s="127" t="s">
        <v>78</v>
      </c>
      <c r="P123" s="128" t="s">
        <v>27</v>
      </c>
      <c r="Q123" s="129" t="s">
        <v>28</v>
      </c>
      <c r="S123" s="53"/>
      <c r="T123" s="53"/>
    </row>
    <row r="124" spans="1:20" ht="13.5" thickBot="1">
      <c r="A124" s="1248">
        <v>1</v>
      </c>
      <c r="B124" s="1249">
        <v>2</v>
      </c>
      <c r="C124" s="1250">
        <v>3</v>
      </c>
      <c r="D124" s="1251">
        <v>4</v>
      </c>
      <c r="E124" s="1251">
        <v>5</v>
      </c>
      <c r="F124" s="1251">
        <v>6</v>
      </c>
      <c r="G124" s="1251">
        <v>7</v>
      </c>
      <c r="H124" s="1251">
        <v>8</v>
      </c>
      <c r="I124" s="1251">
        <v>9</v>
      </c>
      <c r="J124" s="1251">
        <v>10</v>
      </c>
      <c r="K124" s="1251">
        <v>11</v>
      </c>
      <c r="L124" s="1250">
        <v>12</v>
      </c>
      <c r="M124" s="1251">
        <v>13</v>
      </c>
      <c r="N124" s="1251">
        <v>14</v>
      </c>
      <c r="O124" s="1252">
        <v>15</v>
      </c>
      <c r="P124" s="1250">
        <v>16</v>
      </c>
      <c r="Q124" s="1253">
        <v>17</v>
      </c>
      <c r="S124" s="53"/>
      <c r="T124" s="53"/>
    </row>
    <row r="125" spans="1:20" s="12" customFormat="1" ht="22.5">
      <c r="A125" s="2106" t="s">
        <v>369</v>
      </c>
      <c r="B125" s="663">
        <v>1</v>
      </c>
      <c r="C125" s="1713" t="s">
        <v>790</v>
      </c>
      <c r="D125" s="1714">
        <v>20</v>
      </c>
      <c r="E125" s="1715" t="s">
        <v>43</v>
      </c>
      <c r="F125" s="1763">
        <v>9.2899999999999991</v>
      </c>
      <c r="G125" s="1763">
        <v>2.2799999999999998</v>
      </c>
      <c r="H125" s="1763">
        <v>3.2</v>
      </c>
      <c r="I125" s="1763">
        <v>3.80803</v>
      </c>
      <c r="J125" s="1716">
        <v>899.93</v>
      </c>
      <c r="K125" s="1763">
        <v>3.80803</v>
      </c>
      <c r="L125" s="1716">
        <v>899.93</v>
      </c>
      <c r="M125" s="1764">
        <f>K125/L125</f>
        <v>4.2314735590545938E-3</v>
      </c>
      <c r="N125" s="1765">
        <v>223.8</v>
      </c>
      <c r="O125" s="1766">
        <f>M125*N125</f>
        <v>0.94700378251641815</v>
      </c>
      <c r="P125" s="1766">
        <f>M125*60*1000</f>
        <v>253.88841354327562</v>
      </c>
      <c r="Q125" s="1767">
        <f>P125*N125/1000</f>
        <v>56.820226950985088</v>
      </c>
      <c r="S125" s="1768"/>
      <c r="T125" s="1768"/>
    </row>
    <row r="126" spans="1:20" s="12" customFormat="1" ht="12.75" customHeight="1">
      <c r="A126" s="2107"/>
      <c r="B126" s="668">
        <v>2</v>
      </c>
      <c r="C126" s="1717" t="s">
        <v>169</v>
      </c>
      <c r="D126" s="1718">
        <v>40</v>
      </c>
      <c r="E126" s="1719" t="s">
        <v>43</v>
      </c>
      <c r="F126" s="1769">
        <v>23.08</v>
      </c>
      <c r="G126" s="1769">
        <v>5.87</v>
      </c>
      <c r="H126" s="1769">
        <v>6.4</v>
      </c>
      <c r="I126" s="1769">
        <v>10.81</v>
      </c>
      <c r="J126" s="1720">
        <v>2495.71</v>
      </c>
      <c r="K126" s="1769">
        <v>10.81</v>
      </c>
      <c r="L126" s="1720">
        <v>2495.71</v>
      </c>
      <c r="M126" s="1770">
        <f t="shared" ref="M126:M134" si="13">K126/L126</f>
        <v>4.3314327385794021E-3</v>
      </c>
      <c r="N126" s="1771">
        <v>223.8</v>
      </c>
      <c r="O126" s="1772">
        <f t="shared" ref="O126:O144" si="14">M126*N126</f>
        <v>0.96937464689407027</v>
      </c>
      <c r="P126" s="1773">
        <f t="shared" ref="P126:P144" si="15">M126*60*1000</f>
        <v>259.88596431476412</v>
      </c>
      <c r="Q126" s="1774">
        <f t="shared" ref="Q126:Q144" si="16">P126*N126/1000</f>
        <v>58.162478813644213</v>
      </c>
      <c r="S126" s="1768"/>
      <c r="T126" s="1768"/>
    </row>
    <row r="127" spans="1:20" s="12" customFormat="1" ht="22.5">
      <c r="A127" s="2107"/>
      <c r="B127" s="668">
        <v>3</v>
      </c>
      <c r="C127" s="1717" t="s">
        <v>167</v>
      </c>
      <c r="D127" s="1718">
        <v>45</v>
      </c>
      <c r="E127" s="1719" t="s">
        <v>168</v>
      </c>
      <c r="F127" s="1769">
        <v>21.63</v>
      </c>
      <c r="G127" s="1769">
        <v>4.13</v>
      </c>
      <c r="H127" s="1769">
        <v>7.2</v>
      </c>
      <c r="I127" s="1769">
        <v>10.3</v>
      </c>
      <c r="J127" s="1720">
        <v>2319.88</v>
      </c>
      <c r="K127" s="1769">
        <v>10.3</v>
      </c>
      <c r="L127" s="1720">
        <v>2319.88</v>
      </c>
      <c r="M127" s="1770">
        <f t="shared" si="13"/>
        <v>4.439884821628705E-3</v>
      </c>
      <c r="N127" s="1771">
        <v>223.8</v>
      </c>
      <c r="O127" s="1772">
        <f t="shared" si="14"/>
        <v>0.99364622308050421</v>
      </c>
      <c r="P127" s="1773">
        <f t="shared" si="15"/>
        <v>266.39308929772233</v>
      </c>
      <c r="Q127" s="1774">
        <f t="shared" si="16"/>
        <v>59.618773384830263</v>
      </c>
      <c r="S127" s="1768"/>
      <c r="T127" s="1768"/>
    </row>
    <row r="128" spans="1:20" s="12" customFormat="1" ht="22.5">
      <c r="A128" s="2107"/>
      <c r="B128" s="668">
        <v>4</v>
      </c>
      <c r="C128" s="1717" t="s">
        <v>498</v>
      </c>
      <c r="D128" s="1718">
        <v>40</v>
      </c>
      <c r="E128" s="1719" t="s">
        <v>43</v>
      </c>
      <c r="F128" s="1769">
        <v>23.47</v>
      </c>
      <c r="G128" s="1769">
        <v>3.74</v>
      </c>
      <c r="H128" s="1769">
        <v>6.4</v>
      </c>
      <c r="I128" s="1769">
        <v>13.33</v>
      </c>
      <c r="J128" s="1720">
        <v>2612.13</v>
      </c>
      <c r="K128" s="1769">
        <v>13.33</v>
      </c>
      <c r="L128" s="1720">
        <v>2612.13</v>
      </c>
      <c r="M128" s="1770">
        <f t="shared" si="13"/>
        <v>5.1031150823274488E-3</v>
      </c>
      <c r="N128" s="1771">
        <v>223.8</v>
      </c>
      <c r="O128" s="1772">
        <f t="shared" si="14"/>
        <v>1.1420771554248832</v>
      </c>
      <c r="P128" s="1773">
        <f t="shared" si="15"/>
        <v>306.18690493964698</v>
      </c>
      <c r="Q128" s="1774">
        <f t="shared" si="16"/>
        <v>68.524629325492995</v>
      </c>
      <c r="S128" s="1768"/>
      <c r="T128" s="1768"/>
    </row>
    <row r="129" spans="1:20" s="12" customFormat="1" ht="22.5">
      <c r="A129" s="2107"/>
      <c r="B129" s="668">
        <v>5</v>
      </c>
      <c r="C129" s="1721" t="s">
        <v>791</v>
      </c>
      <c r="D129" s="1718">
        <v>20</v>
      </c>
      <c r="E129" s="1719" t="s">
        <v>168</v>
      </c>
      <c r="F129" s="1769">
        <v>9.49</v>
      </c>
      <c r="G129" s="1769">
        <v>1.2</v>
      </c>
      <c r="H129" s="1769">
        <v>3.2</v>
      </c>
      <c r="I129" s="1769">
        <v>5.09</v>
      </c>
      <c r="J129" s="1720">
        <v>960.25</v>
      </c>
      <c r="K129" s="1769">
        <v>5.09</v>
      </c>
      <c r="L129" s="1775">
        <v>960.25</v>
      </c>
      <c r="M129" s="1770">
        <f t="shared" si="13"/>
        <v>5.3007029419422022E-3</v>
      </c>
      <c r="N129" s="1771">
        <v>223.8</v>
      </c>
      <c r="O129" s="1772">
        <f t="shared" si="14"/>
        <v>1.186297318406665</v>
      </c>
      <c r="P129" s="1773">
        <f t="shared" si="15"/>
        <v>318.04217651653209</v>
      </c>
      <c r="Q129" s="1774">
        <f t="shared" si="16"/>
        <v>71.177839104399879</v>
      </c>
      <c r="S129" s="1768"/>
      <c r="T129" s="1768"/>
    </row>
    <row r="130" spans="1:20" s="12" customFormat="1" ht="12.75" customHeight="1">
      <c r="A130" s="2107"/>
      <c r="B130" s="668">
        <v>6</v>
      </c>
      <c r="C130" s="1717" t="s">
        <v>172</v>
      </c>
      <c r="D130" s="1718">
        <v>52</v>
      </c>
      <c r="E130" s="1719">
        <v>2007</v>
      </c>
      <c r="F130" s="1769">
        <v>27.77</v>
      </c>
      <c r="G130" s="1769">
        <v>0</v>
      </c>
      <c r="H130" s="1769">
        <v>5.5941000000000001</v>
      </c>
      <c r="I130" s="1769">
        <v>22.177099999999999</v>
      </c>
      <c r="J130" s="1720">
        <v>3767.48</v>
      </c>
      <c r="K130" s="1769">
        <v>22.177099999999999</v>
      </c>
      <c r="L130" s="1720">
        <v>3767.48</v>
      </c>
      <c r="M130" s="1770">
        <f t="shared" si="13"/>
        <v>5.8864546062620104E-3</v>
      </c>
      <c r="N130" s="1771">
        <v>223.8</v>
      </c>
      <c r="O130" s="1772">
        <f t="shared" si="14"/>
        <v>1.3173885408814381</v>
      </c>
      <c r="P130" s="1773">
        <f t="shared" si="15"/>
        <v>353.18727637572061</v>
      </c>
      <c r="Q130" s="1774">
        <f t="shared" si="16"/>
        <v>79.043312452886283</v>
      </c>
      <c r="S130" s="1768"/>
      <c r="T130" s="1768"/>
    </row>
    <row r="131" spans="1:20" s="12" customFormat="1" ht="12.75">
      <c r="A131" s="2107"/>
      <c r="B131" s="668">
        <v>7</v>
      </c>
      <c r="C131" s="1721" t="s">
        <v>171</v>
      </c>
      <c r="D131" s="1718">
        <v>92</v>
      </c>
      <c r="E131" s="1719">
        <v>2007</v>
      </c>
      <c r="F131" s="1769">
        <v>50.3</v>
      </c>
      <c r="G131" s="1769">
        <v>0</v>
      </c>
      <c r="H131" s="1769">
        <v>10.2906</v>
      </c>
      <c r="I131" s="1769">
        <v>40.0092</v>
      </c>
      <c r="J131" s="1720">
        <v>6320.16</v>
      </c>
      <c r="K131" s="1769">
        <v>40.0092</v>
      </c>
      <c r="L131" s="1720">
        <v>6320.16</v>
      </c>
      <c r="M131" s="1770">
        <f t="shared" si="13"/>
        <v>6.3304093567251463E-3</v>
      </c>
      <c r="N131" s="1771">
        <v>223.8</v>
      </c>
      <c r="O131" s="1772">
        <f t="shared" si="14"/>
        <v>1.4167456140350878</v>
      </c>
      <c r="P131" s="1773">
        <f t="shared" si="15"/>
        <v>379.82456140350877</v>
      </c>
      <c r="Q131" s="1774">
        <f t="shared" si="16"/>
        <v>85.004736842105274</v>
      </c>
      <c r="S131" s="1768"/>
      <c r="T131" s="1768"/>
    </row>
    <row r="132" spans="1:20" s="12" customFormat="1" ht="12.75">
      <c r="A132" s="2107"/>
      <c r="B132" s="668">
        <v>8</v>
      </c>
      <c r="C132" s="1721" t="s">
        <v>170</v>
      </c>
      <c r="D132" s="1718">
        <v>78</v>
      </c>
      <c r="E132" s="1719">
        <v>2009</v>
      </c>
      <c r="F132" s="1769">
        <v>41.33</v>
      </c>
      <c r="G132" s="1769">
        <v>0</v>
      </c>
      <c r="H132" s="1769">
        <v>7.7106000000000003</v>
      </c>
      <c r="I132" s="1769">
        <v>33.618899999999996</v>
      </c>
      <c r="J132" s="1720">
        <v>5193.04</v>
      </c>
      <c r="K132" s="1769">
        <v>33.618899999999996</v>
      </c>
      <c r="L132" s="1720">
        <v>5193.04</v>
      </c>
      <c r="M132" s="1770">
        <f t="shared" si="13"/>
        <v>6.4738380601728459E-3</v>
      </c>
      <c r="N132" s="1771">
        <v>223.8</v>
      </c>
      <c r="O132" s="1772">
        <f t="shared" si="14"/>
        <v>1.4488449578666829</v>
      </c>
      <c r="P132" s="1773">
        <f t="shared" si="15"/>
        <v>388.43028361037074</v>
      </c>
      <c r="Q132" s="1774">
        <f t="shared" si="16"/>
        <v>86.930697472000972</v>
      </c>
      <c r="S132" s="1768"/>
      <c r="T132" s="1768"/>
    </row>
    <row r="133" spans="1:20" s="12" customFormat="1" ht="12.75">
      <c r="A133" s="2107"/>
      <c r="B133" s="668">
        <v>9</v>
      </c>
      <c r="C133" s="1717" t="s">
        <v>173</v>
      </c>
      <c r="D133" s="1718">
        <v>17</v>
      </c>
      <c r="E133" s="1719">
        <v>2009</v>
      </c>
      <c r="F133" s="1769">
        <v>15.07</v>
      </c>
      <c r="G133" s="1769">
        <v>0</v>
      </c>
      <c r="H133" s="1769">
        <v>5.1497000000000002</v>
      </c>
      <c r="I133" s="1769">
        <v>9.9202999999999992</v>
      </c>
      <c r="J133" s="1720">
        <v>1463.65</v>
      </c>
      <c r="K133" s="1769">
        <v>9.9202999999999992</v>
      </c>
      <c r="L133" s="1720">
        <v>1463.65</v>
      </c>
      <c r="M133" s="1770">
        <f t="shared" si="13"/>
        <v>6.7777815734636005E-3</v>
      </c>
      <c r="N133" s="1771">
        <v>223.8</v>
      </c>
      <c r="O133" s="1772">
        <f t="shared" si="14"/>
        <v>1.5168675161411538</v>
      </c>
      <c r="P133" s="1773">
        <f t="shared" si="15"/>
        <v>406.66689440781602</v>
      </c>
      <c r="Q133" s="1774">
        <f t="shared" si="16"/>
        <v>91.012050968469225</v>
      </c>
      <c r="S133" s="1768"/>
      <c r="T133" s="1768"/>
    </row>
    <row r="134" spans="1:20" s="12" customFormat="1" ht="23.25" thickBot="1">
      <c r="A134" s="2108"/>
      <c r="B134" s="1776">
        <v>10</v>
      </c>
      <c r="C134" s="1722" t="s">
        <v>792</v>
      </c>
      <c r="D134" s="1723">
        <v>4</v>
      </c>
      <c r="E134" s="1724" t="s">
        <v>43</v>
      </c>
      <c r="F134" s="1777">
        <v>2.88</v>
      </c>
      <c r="G134" s="1777">
        <v>0.37</v>
      </c>
      <c r="H134" s="1777">
        <v>0.04</v>
      </c>
      <c r="I134" s="1777">
        <v>2.4700000000000002</v>
      </c>
      <c r="J134" s="1725">
        <v>193.25</v>
      </c>
      <c r="K134" s="1777">
        <v>2.4700000000000002</v>
      </c>
      <c r="L134" s="1725">
        <v>193.25</v>
      </c>
      <c r="M134" s="1778">
        <f t="shared" si="13"/>
        <v>1.2781371280724452E-2</v>
      </c>
      <c r="N134" s="1779">
        <v>223.8</v>
      </c>
      <c r="O134" s="1780">
        <f t="shared" si="14"/>
        <v>2.8604708926261324</v>
      </c>
      <c r="P134" s="1781">
        <f t="shared" si="15"/>
        <v>766.88227684346714</v>
      </c>
      <c r="Q134" s="1782">
        <f t="shared" si="16"/>
        <v>171.62825355756794</v>
      </c>
      <c r="S134" s="1768"/>
      <c r="T134" s="1768"/>
    </row>
    <row r="135" spans="1:20" s="12" customFormat="1" ht="22.5">
      <c r="A135" s="2109" t="s">
        <v>370</v>
      </c>
      <c r="B135" s="1783">
        <v>1</v>
      </c>
      <c r="C135" s="1726" t="s">
        <v>501</v>
      </c>
      <c r="D135" s="1727">
        <v>54</v>
      </c>
      <c r="E135" s="1728" t="s">
        <v>43</v>
      </c>
      <c r="F135" s="1784">
        <v>32.43</v>
      </c>
      <c r="G135" s="1784">
        <v>6.66</v>
      </c>
      <c r="H135" s="1784">
        <v>8.64</v>
      </c>
      <c r="I135" s="1784">
        <v>17.13</v>
      </c>
      <c r="J135" s="1729">
        <v>2987.33</v>
      </c>
      <c r="K135" s="1784">
        <v>17.13</v>
      </c>
      <c r="L135" s="1729">
        <v>2987.33</v>
      </c>
      <c r="M135" s="1785">
        <f>K135/L135</f>
        <v>5.7342175119588397E-3</v>
      </c>
      <c r="N135" s="1786">
        <v>223.8</v>
      </c>
      <c r="O135" s="1787">
        <f t="shared" si="14"/>
        <v>1.2833178791763884</v>
      </c>
      <c r="P135" s="1787">
        <f t="shared" si="15"/>
        <v>344.05305071753037</v>
      </c>
      <c r="Q135" s="1788">
        <f t="shared" si="16"/>
        <v>76.999072750583309</v>
      </c>
      <c r="S135" s="1768"/>
      <c r="T135" s="1768"/>
    </row>
    <row r="136" spans="1:20" s="12" customFormat="1" ht="12.75">
      <c r="A136" s="2110"/>
      <c r="B136" s="1789">
        <v>2</v>
      </c>
      <c r="C136" s="1730" t="s">
        <v>500</v>
      </c>
      <c r="D136" s="1731">
        <v>54</v>
      </c>
      <c r="E136" s="1732" t="s">
        <v>43</v>
      </c>
      <c r="F136" s="1790">
        <v>34.85</v>
      </c>
      <c r="G136" s="1790">
        <v>5.99</v>
      </c>
      <c r="H136" s="1790">
        <v>8.64</v>
      </c>
      <c r="I136" s="1790">
        <v>20.22</v>
      </c>
      <c r="J136" s="1733">
        <v>2985.12</v>
      </c>
      <c r="K136" s="1790">
        <v>20.22</v>
      </c>
      <c r="L136" s="1733">
        <v>2985.12</v>
      </c>
      <c r="M136" s="1785">
        <f>K136/L136</f>
        <v>6.7735970413249713E-3</v>
      </c>
      <c r="N136" s="1791">
        <v>223.8</v>
      </c>
      <c r="O136" s="1787">
        <f t="shared" si="14"/>
        <v>1.5159310178485286</v>
      </c>
      <c r="P136" s="1787">
        <f t="shared" si="15"/>
        <v>406.41582247949827</v>
      </c>
      <c r="Q136" s="1788">
        <f t="shared" si="16"/>
        <v>90.955861070911723</v>
      </c>
      <c r="S136" s="1768"/>
      <c r="T136" s="1768"/>
    </row>
    <row r="137" spans="1:20" s="12" customFormat="1" ht="12.75">
      <c r="A137" s="2110"/>
      <c r="B137" s="1789">
        <v>3</v>
      </c>
      <c r="C137" s="1730" t="s">
        <v>174</v>
      </c>
      <c r="D137" s="1731">
        <v>56</v>
      </c>
      <c r="E137" s="1732" t="s">
        <v>43</v>
      </c>
      <c r="F137" s="1790">
        <v>36.46</v>
      </c>
      <c r="G137" s="1790">
        <v>6.61</v>
      </c>
      <c r="H137" s="1790">
        <v>8.64</v>
      </c>
      <c r="I137" s="1790">
        <v>21.21</v>
      </c>
      <c r="J137" s="1733">
        <v>3028.84</v>
      </c>
      <c r="K137" s="1790">
        <v>21.21</v>
      </c>
      <c r="L137" s="1733">
        <v>3028.84</v>
      </c>
      <c r="M137" s="1792">
        <f t="shared" ref="M137:M144" si="17">K137/L137</f>
        <v>7.002680894335785E-3</v>
      </c>
      <c r="N137" s="1791">
        <v>223.8</v>
      </c>
      <c r="O137" s="1787">
        <f t="shared" si="14"/>
        <v>1.5671999841523487</v>
      </c>
      <c r="P137" s="1787">
        <f t="shared" si="15"/>
        <v>420.1608536601471</v>
      </c>
      <c r="Q137" s="1793">
        <f t="shared" si="16"/>
        <v>94.031999049140921</v>
      </c>
      <c r="S137" s="1768"/>
      <c r="T137" s="1768"/>
    </row>
    <row r="138" spans="1:20" s="12" customFormat="1" ht="12.75">
      <c r="A138" s="2110"/>
      <c r="B138" s="1789">
        <v>4</v>
      </c>
      <c r="C138" s="1730" t="s">
        <v>175</v>
      </c>
      <c r="D138" s="1731">
        <v>15</v>
      </c>
      <c r="E138" s="1732" t="s">
        <v>43</v>
      </c>
      <c r="F138" s="1790">
        <v>12.98</v>
      </c>
      <c r="G138" s="1790">
        <v>2.6</v>
      </c>
      <c r="H138" s="1790">
        <v>2.4</v>
      </c>
      <c r="I138" s="1790">
        <v>7.98</v>
      </c>
      <c r="J138" s="1733">
        <v>1120.1099999999999</v>
      </c>
      <c r="K138" s="1790">
        <v>7.98</v>
      </c>
      <c r="L138" s="1733">
        <v>1120.1099999999999</v>
      </c>
      <c r="M138" s="1792">
        <f t="shared" si="17"/>
        <v>7.1243002919356146E-3</v>
      </c>
      <c r="N138" s="1791">
        <v>223.8</v>
      </c>
      <c r="O138" s="1794">
        <f t="shared" si="14"/>
        <v>1.5944184053351906</v>
      </c>
      <c r="P138" s="1787">
        <f t="shared" si="15"/>
        <v>427.45801751613686</v>
      </c>
      <c r="Q138" s="1793">
        <f t="shared" si="16"/>
        <v>95.665104320111439</v>
      </c>
      <c r="S138" s="1768"/>
      <c r="T138" s="1768"/>
    </row>
    <row r="139" spans="1:20" s="12" customFormat="1" ht="12.75">
      <c r="A139" s="2110"/>
      <c r="B139" s="1789">
        <v>5</v>
      </c>
      <c r="C139" s="1730" t="s">
        <v>499</v>
      </c>
      <c r="D139" s="1731">
        <v>30</v>
      </c>
      <c r="E139" s="1732" t="s">
        <v>43</v>
      </c>
      <c r="F139" s="1790">
        <v>24.38</v>
      </c>
      <c r="G139" s="1790">
        <v>4.0999999999999996</v>
      </c>
      <c r="H139" s="1790">
        <v>4.8</v>
      </c>
      <c r="I139" s="1790">
        <v>15.48</v>
      </c>
      <c r="J139" s="1733">
        <v>2051.9499999999998</v>
      </c>
      <c r="K139" s="1790">
        <v>15.48</v>
      </c>
      <c r="L139" s="1733">
        <v>2051.9499999999998</v>
      </c>
      <c r="M139" s="1792">
        <f t="shared" si="17"/>
        <v>7.544043470844807E-3</v>
      </c>
      <c r="N139" s="1791">
        <v>223.8</v>
      </c>
      <c r="O139" s="1794">
        <f t="shared" si="14"/>
        <v>1.6883569287750679</v>
      </c>
      <c r="P139" s="1787">
        <f t="shared" si="15"/>
        <v>452.6426082506884</v>
      </c>
      <c r="Q139" s="1793">
        <f t="shared" si="16"/>
        <v>101.30141572650408</v>
      </c>
      <c r="S139" s="1768"/>
      <c r="T139" s="1768"/>
    </row>
    <row r="140" spans="1:20" s="12" customFormat="1" ht="12.75">
      <c r="A140" s="2110"/>
      <c r="B140" s="1789">
        <v>6</v>
      </c>
      <c r="C140" s="1730" t="s">
        <v>176</v>
      </c>
      <c r="D140" s="1731">
        <v>52</v>
      </c>
      <c r="E140" s="1732" t="s">
        <v>43</v>
      </c>
      <c r="F140" s="1790">
        <v>39.26</v>
      </c>
      <c r="G140" s="1790">
        <v>5.18</v>
      </c>
      <c r="H140" s="1790">
        <v>8.32</v>
      </c>
      <c r="I140" s="1790">
        <v>25.76</v>
      </c>
      <c r="J140" s="1733">
        <v>3000.73</v>
      </c>
      <c r="K140" s="1790">
        <v>25.76</v>
      </c>
      <c r="L140" s="1733">
        <v>3000.73</v>
      </c>
      <c r="M140" s="1792">
        <f t="shared" si="17"/>
        <v>8.5845777527468314E-3</v>
      </c>
      <c r="N140" s="1791">
        <v>223.8</v>
      </c>
      <c r="O140" s="1794">
        <f t="shared" si="14"/>
        <v>1.921228501064741</v>
      </c>
      <c r="P140" s="1787">
        <f t="shared" si="15"/>
        <v>515.07466516480997</v>
      </c>
      <c r="Q140" s="1793">
        <f t="shared" si="16"/>
        <v>115.27371006388447</v>
      </c>
      <c r="S140" s="1768"/>
      <c r="T140" s="1768"/>
    </row>
    <row r="141" spans="1:20" s="12" customFormat="1" ht="22.5">
      <c r="A141" s="2110"/>
      <c r="B141" s="1789">
        <v>7</v>
      </c>
      <c r="C141" s="1730" t="s">
        <v>503</v>
      </c>
      <c r="D141" s="1731">
        <v>53</v>
      </c>
      <c r="E141" s="1732" t="s">
        <v>43</v>
      </c>
      <c r="F141" s="1790">
        <v>40.07</v>
      </c>
      <c r="G141" s="1790">
        <v>5.79</v>
      </c>
      <c r="H141" s="1790">
        <v>8.4</v>
      </c>
      <c r="I141" s="1790">
        <v>25.88</v>
      </c>
      <c r="J141" s="1733">
        <v>2993.98</v>
      </c>
      <c r="K141" s="1790">
        <v>25.88</v>
      </c>
      <c r="L141" s="1733">
        <v>2993.98</v>
      </c>
      <c r="M141" s="1792">
        <f t="shared" si="17"/>
        <v>8.6440123180515568E-3</v>
      </c>
      <c r="N141" s="1791">
        <v>223.8</v>
      </c>
      <c r="O141" s="1794">
        <f t="shared" si="14"/>
        <v>1.9345299567799386</v>
      </c>
      <c r="P141" s="1787">
        <f t="shared" si="15"/>
        <v>518.64073908309342</v>
      </c>
      <c r="Q141" s="1793">
        <f t="shared" si="16"/>
        <v>116.07179740679631</v>
      </c>
      <c r="S141" s="1768"/>
      <c r="T141" s="1768"/>
    </row>
    <row r="142" spans="1:20" s="12" customFormat="1" ht="12.75">
      <c r="A142" s="2110"/>
      <c r="B142" s="1789">
        <v>8</v>
      </c>
      <c r="C142" s="1730" t="s">
        <v>502</v>
      </c>
      <c r="D142" s="1731">
        <v>30</v>
      </c>
      <c r="E142" s="1732" t="s">
        <v>43</v>
      </c>
      <c r="F142" s="1790">
        <v>26.27</v>
      </c>
      <c r="G142" s="1790">
        <v>3.85</v>
      </c>
      <c r="H142" s="1790">
        <v>4.8</v>
      </c>
      <c r="I142" s="1790">
        <v>17.62</v>
      </c>
      <c r="J142" s="1733">
        <v>2013.33</v>
      </c>
      <c r="K142" s="1790">
        <v>17.61</v>
      </c>
      <c r="L142" s="1733">
        <v>2013.33</v>
      </c>
      <c r="M142" s="1792">
        <f t="shared" si="17"/>
        <v>8.7467032230185808E-3</v>
      </c>
      <c r="N142" s="1791">
        <v>223.8</v>
      </c>
      <c r="O142" s="1794">
        <f t="shared" si="14"/>
        <v>1.9575121813115586</v>
      </c>
      <c r="P142" s="1787">
        <f t="shared" si="15"/>
        <v>524.80219338111488</v>
      </c>
      <c r="Q142" s="1793">
        <f t="shared" si="16"/>
        <v>117.45073087869352</v>
      </c>
      <c r="S142" s="1768"/>
      <c r="T142" s="1768"/>
    </row>
    <row r="143" spans="1:20" s="12" customFormat="1" ht="12.75">
      <c r="A143" s="2110"/>
      <c r="B143" s="1789">
        <v>9</v>
      </c>
      <c r="C143" s="1730" t="s">
        <v>177</v>
      </c>
      <c r="D143" s="1731">
        <v>54</v>
      </c>
      <c r="E143" s="1732" t="s">
        <v>43</v>
      </c>
      <c r="F143" s="1790">
        <v>41.45</v>
      </c>
      <c r="G143" s="1790">
        <v>5.39</v>
      </c>
      <c r="H143" s="1790">
        <v>8.64</v>
      </c>
      <c r="I143" s="1790">
        <v>27.42</v>
      </c>
      <c r="J143" s="1733">
        <v>3008.9</v>
      </c>
      <c r="K143" s="1790">
        <v>27.42</v>
      </c>
      <c r="L143" s="1733">
        <v>3008.9</v>
      </c>
      <c r="M143" s="1792">
        <f t="shared" si="17"/>
        <v>9.1129648708830474E-3</v>
      </c>
      <c r="N143" s="1791">
        <v>223.8</v>
      </c>
      <c r="O143" s="1794">
        <f t="shared" si="14"/>
        <v>2.039481538103626</v>
      </c>
      <c r="P143" s="1787">
        <f t="shared" si="15"/>
        <v>546.77789225298295</v>
      </c>
      <c r="Q143" s="1793">
        <f t="shared" si="16"/>
        <v>122.3688922862176</v>
      </c>
      <c r="S143" s="1768"/>
      <c r="T143" s="1768"/>
    </row>
    <row r="144" spans="1:20" s="12" customFormat="1" ht="13.5" thickBot="1">
      <c r="A144" s="2111"/>
      <c r="B144" s="1795">
        <v>10</v>
      </c>
      <c r="C144" s="1734" t="s">
        <v>178</v>
      </c>
      <c r="D144" s="1735">
        <v>18</v>
      </c>
      <c r="E144" s="1736" t="s">
        <v>43</v>
      </c>
      <c r="F144" s="1796">
        <v>17.670000000000002</v>
      </c>
      <c r="G144" s="1796">
        <v>1.52</v>
      </c>
      <c r="H144" s="1796">
        <v>2.88</v>
      </c>
      <c r="I144" s="1796">
        <v>13.27</v>
      </c>
      <c r="J144" s="1737">
        <v>946.37</v>
      </c>
      <c r="K144" s="1796">
        <v>13.27</v>
      </c>
      <c r="L144" s="1737">
        <v>946.37</v>
      </c>
      <c r="M144" s="1797">
        <f t="shared" si="17"/>
        <v>1.4021999852066315E-2</v>
      </c>
      <c r="N144" s="1798">
        <v>223.8</v>
      </c>
      <c r="O144" s="1799">
        <f t="shared" si="14"/>
        <v>3.1381235668924417</v>
      </c>
      <c r="P144" s="1799">
        <f t="shared" si="15"/>
        <v>841.31999112397898</v>
      </c>
      <c r="Q144" s="1800">
        <f t="shared" si="16"/>
        <v>188.28741401354651</v>
      </c>
      <c r="S144" s="1768"/>
      <c r="T144" s="1768"/>
    </row>
    <row r="145" spans="1:20" s="12" customFormat="1" ht="12.75">
      <c r="A145" s="2112" t="s">
        <v>338</v>
      </c>
      <c r="B145" s="1801">
        <v>1</v>
      </c>
      <c r="C145" s="1738" t="s">
        <v>183</v>
      </c>
      <c r="D145" s="1739">
        <v>107</v>
      </c>
      <c r="E145" s="1740" t="s">
        <v>43</v>
      </c>
      <c r="F145" s="1802">
        <v>57.33</v>
      </c>
      <c r="G145" s="1802">
        <v>6.14</v>
      </c>
      <c r="H145" s="1802">
        <v>17.2</v>
      </c>
      <c r="I145" s="1802">
        <v>33.99</v>
      </c>
      <c r="J145" s="1741">
        <v>2563.58</v>
      </c>
      <c r="K145" s="1802">
        <v>33.99</v>
      </c>
      <c r="L145" s="1741">
        <v>2563.58</v>
      </c>
      <c r="M145" s="1803">
        <f>K145/L145</f>
        <v>1.3258802143876923E-2</v>
      </c>
      <c r="N145" s="1804">
        <v>223.8</v>
      </c>
      <c r="O145" s="1805">
        <f>M145*N145</f>
        <v>2.9673199197996554</v>
      </c>
      <c r="P145" s="1805">
        <f>M145*60*1000</f>
        <v>795.52812863261533</v>
      </c>
      <c r="Q145" s="1806">
        <f>P145*N145/1000</f>
        <v>178.03919518797932</v>
      </c>
      <c r="S145" s="1768"/>
      <c r="T145" s="1768"/>
    </row>
    <row r="146" spans="1:20" s="12" customFormat="1" ht="12.75">
      <c r="A146" s="2113"/>
      <c r="B146" s="1807">
        <v>2</v>
      </c>
      <c r="C146" s="1808" t="s">
        <v>793</v>
      </c>
      <c r="D146" s="1742">
        <v>45</v>
      </c>
      <c r="E146" s="1743" t="s">
        <v>43</v>
      </c>
      <c r="F146" s="1809">
        <v>42.79</v>
      </c>
      <c r="G146" s="1809">
        <v>4.0599999999999996</v>
      </c>
      <c r="H146" s="1809">
        <v>7.2</v>
      </c>
      <c r="I146" s="1809">
        <v>31.53</v>
      </c>
      <c r="J146" s="1744">
        <v>2350.1</v>
      </c>
      <c r="K146" s="1809">
        <v>31.53</v>
      </c>
      <c r="L146" s="1744">
        <v>2350.1</v>
      </c>
      <c r="M146" s="1810">
        <f t="shared" ref="M146:M154" si="18">K146/L146</f>
        <v>1.3416450363814307E-2</v>
      </c>
      <c r="N146" s="1811">
        <v>223.8</v>
      </c>
      <c r="O146" s="1812">
        <f t="shared" ref="O146:O154" si="19">M146*N146</f>
        <v>3.0026015914216422</v>
      </c>
      <c r="P146" s="1805">
        <f t="shared" ref="P146:P154" si="20">M146*60*1000</f>
        <v>804.98702182885836</v>
      </c>
      <c r="Q146" s="1813">
        <f t="shared" ref="Q146:Q154" si="21">P146*N146/1000</f>
        <v>180.15609548529852</v>
      </c>
      <c r="S146" s="1768"/>
      <c r="T146" s="1768"/>
    </row>
    <row r="147" spans="1:20" s="12" customFormat="1" ht="12.75">
      <c r="A147" s="2113"/>
      <c r="B147" s="1807">
        <v>3</v>
      </c>
      <c r="C147" s="1745" t="s">
        <v>181</v>
      </c>
      <c r="D147" s="1742">
        <v>107</v>
      </c>
      <c r="E147" s="1743" t="s">
        <v>43</v>
      </c>
      <c r="F147" s="1809">
        <v>60.68</v>
      </c>
      <c r="G147" s="1809">
        <v>6.97</v>
      </c>
      <c r="H147" s="1809">
        <v>17.28</v>
      </c>
      <c r="I147" s="1809">
        <v>36.43</v>
      </c>
      <c r="J147" s="1744">
        <v>2632.02</v>
      </c>
      <c r="K147" s="1809">
        <v>36.15</v>
      </c>
      <c r="L147" s="1744">
        <v>2611.6799999999998</v>
      </c>
      <c r="M147" s="1810">
        <f t="shared" si="18"/>
        <v>1.3841665135085463E-2</v>
      </c>
      <c r="N147" s="1811">
        <v>223.8</v>
      </c>
      <c r="O147" s="1812">
        <f t="shared" si="19"/>
        <v>3.0977646572321267</v>
      </c>
      <c r="P147" s="1805">
        <f t="shared" si="20"/>
        <v>830.4999081051277</v>
      </c>
      <c r="Q147" s="1813">
        <f t="shared" si="21"/>
        <v>185.8658794339276</v>
      </c>
      <c r="S147" s="1768"/>
      <c r="T147" s="1768"/>
    </row>
    <row r="148" spans="1:20" s="12" customFormat="1" ht="12.75">
      <c r="A148" s="2113"/>
      <c r="B148" s="1807">
        <v>4</v>
      </c>
      <c r="C148" s="1745" t="s">
        <v>182</v>
      </c>
      <c r="D148" s="1742">
        <v>76</v>
      </c>
      <c r="E148" s="1743" t="s">
        <v>43</v>
      </c>
      <c r="F148" s="1809">
        <v>32.44</v>
      </c>
      <c r="G148" s="1809">
        <v>4.3499999999999996</v>
      </c>
      <c r="H148" s="1809">
        <v>0.74</v>
      </c>
      <c r="I148" s="1809">
        <v>27.35</v>
      </c>
      <c r="J148" s="1744">
        <v>1931.61</v>
      </c>
      <c r="K148" s="1809">
        <v>27.35</v>
      </c>
      <c r="L148" s="1744">
        <v>1931.61</v>
      </c>
      <c r="M148" s="1810">
        <f t="shared" si="18"/>
        <v>1.4159172917928569E-2</v>
      </c>
      <c r="N148" s="1811">
        <v>223.8</v>
      </c>
      <c r="O148" s="1812">
        <f t="shared" si="19"/>
        <v>3.1688228990324139</v>
      </c>
      <c r="P148" s="1805">
        <f t="shared" si="20"/>
        <v>849.55037507571421</v>
      </c>
      <c r="Q148" s="1813">
        <f t="shared" si="21"/>
        <v>190.12937394194486</v>
      </c>
      <c r="S148" s="1768"/>
      <c r="T148" s="1768"/>
    </row>
    <row r="149" spans="1:20" s="12" customFormat="1" ht="12.75">
      <c r="A149" s="2113"/>
      <c r="B149" s="1807">
        <v>5</v>
      </c>
      <c r="C149" s="1745" t="s">
        <v>179</v>
      </c>
      <c r="D149" s="1742">
        <v>12</v>
      </c>
      <c r="E149" s="1743" t="s">
        <v>43</v>
      </c>
      <c r="F149" s="1809">
        <v>11.63</v>
      </c>
      <c r="G149" s="1809">
        <v>1.06</v>
      </c>
      <c r="H149" s="1809">
        <v>1.76</v>
      </c>
      <c r="I149" s="1809">
        <v>8.81</v>
      </c>
      <c r="J149" s="1744">
        <v>604.23</v>
      </c>
      <c r="K149" s="1809">
        <v>8.7200000000000006</v>
      </c>
      <c r="L149" s="1744">
        <v>552.99</v>
      </c>
      <c r="M149" s="1810">
        <f t="shared" si="18"/>
        <v>1.5768820412665693E-2</v>
      </c>
      <c r="N149" s="1811">
        <v>223.8</v>
      </c>
      <c r="O149" s="1812">
        <f t="shared" si="19"/>
        <v>3.5290620083545821</v>
      </c>
      <c r="P149" s="1805">
        <f t="shared" si="20"/>
        <v>946.12922475994151</v>
      </c>
      <c r="Q149" s="1813">
        <f t="shared" si="21"/>
        <v>211.74372050127491</v>
      </c>
      <c r="S149" s="1768"/>
      <c r="T149" s="1768"/>
    </row>
    <row r="150" spans="1:20" s="12" customFormat="1" ht="12.75">
      <c r="A150" s="2113"/>
      <c r="B150" s="1807">
        <v>6</v>
      </c>
      <c r="C150" s="1745" t="s">
        <v>184</v>
      </c>
      <c r="D150" s="1742">
        <v>33</v>
      </c>
      <c r="E150" s="1743" t="s">
        <v>43</v>
      </c>
      <c r="F150" s="1809">
        <v>29.47</v>
      </c>
      <c r="G150" s="1809">
        <v>1.77</v>
      </c>
      <c r="H150" s="1809">
        <v>5.12</v>
      </c>
      <c r="I150" s="1809">
        <v>22.58</v>
      </c>
      <c r="J150" s="1744">
        <v>1419.26</v>
      </c>
      <c r="K150" s="1809">
        <v>22.58</v>
      </c>
      <c r="L150" s="1744">
        <v>1419.26</v>
      </c>
      <c r="M150" s="1810">
        <f t="shared" si="18"/>
        <v>1.5909699420824937E-2</v>
      </c>
      <c r="N150" s="1811">
        <v>223.8</v>
      </c>
      <c r="O150" s="1812">
        <f t="shared" si="19"/>
        <v>3.5605907303806212</v>
      </c>
      <c r="P150" s="1805">
        <f t="shared" si="20"/>
        <v>954.58196524949619</v>
      </c>
      <c r="Q150" s="1813">
        <f t="shared" si="21"/>
        <v>213.63544382283726</v>
      </c>
      <c r="S150" s="1768"/>
      <c r="T150" s="1768"/>
    </row>
    <row r="151" spans="1:20" s="12" customFormat="1" ht="12.75">
      <c r="A151" s="2113"/>
      <c r="B151" s="1807">
        <v>7</v>
      </c>
      <c r="C151" s="1745" t="s">
        <v>185</v>
      </c>
      <c r="D151" s="1742">
        <v>105</v>
      </c>
      <c r="E151" s="1746" t="s">
        <v>43</v>
      </c>
      <c r="F151" s="1809">
        <v>67.180000000000007</v>
      </c>
      <c r="G151" s="1809">
        <v>7.9</v>
      </c>
      <c r="H151" s="1809">
        <v>16.8</v>
      </c>
      <c r="I151" s="1809">
        <v>42.48</v>
      </c>
      <c r="J151" s="1744">
        <v>2608.98</v>
      </c>
      <c r="K151" s="1809">
        <v>42.48</v>
      </c>
      <c r="L151" s="1744">
        <v>2539.69</v>
      </c>
      <c r="M151" s="1810">
        <f t="shared" si="18"/>
        <v>1.6726450866050579E-2</v>
      </c>
      <c r="N151" s="1811">
        <v>223.8</v>
      </c>
      <c r="O151" s="1812">
        <f t="shared" si="19"/>
        <v>3.7433797038221197</v>
      </c>
      <c r="P151" s="1805">
        <f t="shared" si="20"/>
        <v>1003.5870519630348</v>
      </c>
      <c r="Q151" s="1813">
        <f t="shared" si="21"/>
        <v>224.60278222932718</v>
      </c>
      <c r="S151" s="1768"/>
      <c r="T151" s="1768"/>
    </row>
    <row r="152" spans="1:20" s="12" customFormat="1" ht="12.75">
      <c r="A152" s="2113"/>
      <c r="B152" s="1807">
        <v>8</v>
      </c>
      <c r="C152" s="1745" t="s">
        <v>794</v>
      </c>
      <c r="D152" s="1742">
        <v>55</v>
      </c>
      <c r="E152" s="1743" t="s">
        <v>43</v>
      </c>
      <c r="F152" s="1809">
        <v>57.37</v>
      </c>
      <c r="G152" s="1809">
        <v>4.41</v>
      </c>
      <c r="H152" s="1809">
        <v>8.64</v>
      </c>
      <c r="I152" s="1809">
        <v>44.32</v>
      </c>
      <c r="J152" s="1744">
        <v>2645.25</v>
      </c>
      <c r="K152" s="1809">
        <v>44.32</v>
      </c>
      <c r="L152" s="1744">
        <v>2645.25</v>
      </c>
      <c r="M152" s="1810">
        <f t="shared" si="18"/>
        <v>1.6754560060485778E-2</v>
      </c>
      <c r="N152" s="1811">
        <v>223.8</v>
      </c>
      <c r="O152" s="1812">
        <f t="shared" si="19"/>
        <v>3.7496705415367173</v>
      </c>
      <c r="P152" s="1805">
        <f t="shared" si="20"/>
        <v>1005.2736036291468</v>
      </c>
      <c r="Q152" s="1813">
        <f t="shared" si="21"/>
        <v>224.98023249220307</v>
      </c>
      <c r="S152" s="1768"/>
      <c r="T152" s="1768"/>
    </row>
    <row r="153" spans="1:20" s="12" customFormat="1" ht="12.75">
      <c r="A153" s="2113"/>
      <c r="B153" s="1807">
        <v>9</v>
      </c>
      <c r="C153" s="1745" t="s">
        <v>504</v>
      </c>
      <c r="D153" s="1742">
        <v>59</v>
      </c>
      <c r="E153" s="1743" t="s">
        <v>43</v>
      </c>
      <c r="F153" s="1809">
        <v>46.04</v>
      </c>
      <c r="G153" s="1809">
        <v>4.67</v>
      </c>
      <c r="H153" s="1809">
        <v>0.59</v>
      </c>
      <c r="I153" s="1809">
        <v>40.78</v>
      </c>
      <c r="J153" s="1744">
        <v>2449.7199999999998</v>
      </c>
      <c r="K153" s="1809">
        <v>40.78</v>
      </c>
      <c r="L153" s="1744">
        <v>2403.11</v>
      </c>
      <c r="M153" s="1810">
        <f t="shared" si="18"/>
        <v>1.6969676793821338E-2</v>
      </c>
      <c r="N153" s="1811">
        <v>223.8</v>
      </c>
      <c r="O153" s="1812">
        <f t="shared" si="19"/>
        <v>3.7978136664572157</v>
      </c>
      <c r="P153" s="1805">
        <f t="shared" si="20"/>
        <v>1018.1806076292803</v>
      </c>
      <c r="Q153" s="1813">
        <f t="shared" si="21"/>
        <v>227.86881998743294</v>
      </c>
      <c r="S153" s="1768"/>
      <c r="T153" s="1768"/>
    </row>
    <row r="154" spans="1:20" s="12" customFormat="1" ht="13.5" thickBot="1">
      <c r="A154" s="2114"/>
      <c r="B154" s="1814">
        <v>10</v>
      </c>
      <c r="C154" s="1747" t="s">
        <v>180</v>
      </c>
      <c r="D154" s="1748">
        <v>108</v>
      </c>
      <c r="E154" s="1749" t="s">
        <v>43</v>
      </c>
      <c r="F154" s="1815">
        <v>67.39</v>
      </c>
      <c r="G154" s="1815">
        <v>6.49</v>
      </c>
      <c r="H154" s="1815">
        <v>17.28</v>
      </c>
      <c r="I154" s="1815">
        <v>43.62</v>
      </c>
      <c r="J154" s="1750">
        <v>2561.06</v>
      </c>
      <c r="K154" s="1815">
        <v>43.62</v>
      </c>
      <c r="L154" s="1750">
        <v>2561.06</v>
      </c>
      <c r="M154" s="1816">
        <f t="shared" si="18"/>
        <v>1.7032010183283482E-2</v>
      </c>
      <c r="N154" s="1817">
        <v>223.8</v>
      </c>
      <c r="O154" s="1818">
        <f t="shared" si="19"/>
        <v>3.8117638790188435</v>
      </c>
      <c r="P154" s="1818">
        <f t="shared" si="20"/>
        <v>1021.9206109970089</v>
      </c>
      <c r="Q154" s="1819">
        <f t="shared" si="21"/>
        <v>228.70583274113062</v>
      </c>
      <c r="S154" s="1768"/>
      <c r="T154" s="1768"/>
    </row>
    <row r="155" spans="1:20" s="12" customFormat="1" ht="12.75">
      <c r="A155" s="2115" t="s">
        <v>348</v>
      </c>
      <c r="B155" s="1820">
        <v>1</v>
      </c>
      <c r="C155" s="1751" t="s">
        <v>506</v>
      </c>
      <c r="D155" s="1821">
        <v>20</v>
      </c>
      <c r="E155" s="1752" t="s">
        <v>43</v>
      </c>
      <c r="F155" s="1822">
        <v>22.7</v>
      </c>
      <c r="G155" s="1822">
        <v>2.21</v>
      </c>
      <c r="H155" s="1822">
        <v>3.2</v>
      </c>
      <c r="I155" s="1822">
        <v>17.29</v>
      </c>
      <c r="J155" s="1753">
        <v>1079.8800000000001</v>
      </c>
      <c r="K155" s="1822">
        <v>17.29</v>
      </c>
      <c r="L155" s="1753">
        <v>1079.8800000000001</v>
      </c>
      <c r="M155" s="1823">
        <f>K155/L155</f>
        <v>1.6011038263510757E-2</v>
      </c>
      <c r="N155" s="1824">
        <v>223.8</v>
      </c>
      <c r="O155" s="1825">
        <f>M155*N155</f>
        <v>3.5832703633737073</v>
      </c>
      <c r="P155" s="1825">
        <f>M155*60*1000</f>
        <v>960.66229581064545</v>
      </c>
      <c r="Q155" s="1826">
        <f>P155*N155/1000</f>
        <v>214.99622180242247</v>
      </c>
      <c r="S155" s="1768"/>
      <c r="T155" s="1768"/>
    </row>
    <row r="156" spans="1:20" s="12" customFormat="1" ht="12.75">
      <c r="A156" s="2116"/>
      <c r="B156" s="1827">
        <v>2</v>
      </c>
      <c r="C156" s="1754" t="s">
        <v>187</v>
      </c>
      <c r="D156" s="1755">
        <v>6</v>
      </c>
      <c r="E156" s="1756" t="s">
        <v>43</v>
      </c>
      <c r="F156" s="1828">
        <v>6.97</v>
      </c>
      <c r="G156" s="1828">
        <v>0.69</v>
      </c>
      <c r="H156" s="1828">
        <v>0.96</v>
      </c>
      <c r="I156" s="1828">
        <v>5.32</v>
      </c>
      <c r="J156" s="1757">
        <v>305.61</v>
      </c>
      <c r="K156" s="1828">
        <v>5.32</v>
      </c>
      <c r="L156" s="1757">
        <v>305.61</v>
      </c>
      <c r="M156" s="1829">
        <f t="shared" ref="M156:M164" si="22">K156/L156</f>
        <v>1.7407807336147378E-2</v>
      </c>
      <c r="N156" s="1830">
        <v>223.8</v>
      </c>
      <c r="O156" s="1831">
        <f t="shared" ref="O156:O164" si="23">M156*N156</f>
        <v>3.8958672818297835</v>
      </c>
      <c r="P156" s="1825">
        <f t="shared" ref="P156:P164" si="24">M156*60*1000</f>
        <v>1044.4684401688426</v>
      </c>
      <c r="Q156" s="1832">
        <f t="shared" ref="Q156:Q164" si="25">P156*N156/1000</f>
        <v>233.75203690978699</v>
      </c>
      <c r="S156" s="1768"/>
      <c r="T156" s="1768"/>
    </row>
    <row r="157" spans="1:20" s="12" customFormat="1" ht="12.75">
      <c r="A157" s="2116"/>
      <c r="B157" s="1827">
        <v>3</v>
      </c>
      <c r="C157" s="1754" t="s">
        <v>189</v>
      </c>
      <c r="D157" s="1755">
        <v>19</v>
      </c>
      <c r="E157" s="1756" t="s">
        <v>43</v>
      </c>
      <c r="F157" s="1828">
        <v>14.95</v>
      </c>
      <c r="G157" s="1828">
        <v>1.62</v>
      </c>
      <c r="H157" s="1828">
        <v>0.49</v>
      </c>
      <c r="I157" s="1828">
        <v>12.84</v>
      </c>
      <c r="J157" s="1757">
        <v>670.33</v>
      </c>
      <c r="K157" s="1828">
        <v>12.84</v>
      </c>
      <c r="L157" s="1757">
        <v>670.33</v>
      </c>
      <c r="M157" s="1829">
        <f t="shared" si="22"/>
        <v>1.9154744677994419E-2</v>
      </c>
      <c r="N157" s="1830">
        <v>223.8</v>
      </c>
      <c r="O157" s="1831">
        <f t="shared" si="23"/>
        <v>4.2868318589351508</v>
      </c>
      <c r="P157" s="1825">
        <f t="shared" si="24"/>
        <v>1149.2846806796651</v>
      </c>
      <c r="Q157" s="1832">
        <f t="shared" si="25"/>
        <v>257.20991153610908</v>
      </c>
      <c r="S157" s="1768"/>
      <c r="T157" s="1768"/>
    </row>
    <row r="158" spans="1:20" s="12" customFormat="1" ht="12.75">
      <c r="A158" s="2116"/>
      <c r="B158" s="1827">
        <v>4</v>
      </c>
      <c r="C158" s="1754" t="s">
        <v>505</v>
      </c>
      <c r="D158" s="1833">
        <v>12</v>
      </c>
      <c r="E158" s="1756" t="s">
        <v>43</v>
      </c>
      <c r="F158" s="1828">
        <v>15.84</v>
      </c>
      <c r="G158" s="1828">
        <v>1.54</v>
      </c>
      <c r="H158" s="1828">
        <v>1.92</v>
      </c>
      <c r="I158" s="1828">
        <v>12.38</v>
      </c>
      <c r="J158" s="1757">
        <v>617.34</v>
      </c>
      <c r="K158" s="1828">
        <v>12.38</v>
      </c>
      <c r="L158" s="1757">
        <v>617.34</v>
      </c>
      <c r="M158" s="1829">
        <f t="shared" si="22"/>
        <v>2.0053779116856189E-2</v>
      </c>
      <c r="N158" s="1830">
        <v>223.8</v>
      </c>
      <c r="O158" s="1831">
        <f t="shared" si="23"/>
        <v>4.4880357663524153</v>
      </c>
      <c r="P158" s="1825">
        <f t="shared" si="24"/>
        <v>1203.2267470113713</v>
      </c>
      <c r="Q158" s="1832">
        <f t="shared" si="25"/>
        <v>269.28214598114494</v>
      </c>
      <c r="S158" s="1768"/>
      <c r="T158" s="1768"/>
    </row>
    <row r="159" spans="1:20" s="12" customFormat="1" ht="12.75">
      <c r="A159" s="2116"/>
      <c r="B159" s="1827">
        <v>5</v>
      </c>
      <c r="C159" s="1754" t="s">
        <v>507</v>
      </c>
      <c r="D159" s="1833">
        <v>16</v>
      </c>
      <c r="E159" s="1756" t="s">
        <v>43</v>
      </c>
      <c r="F159" s="1828">
        <v>23.49</v>
      </c>
      <c r="G159" s="1828">
        <v>0.7</v>
      </c>
      <c r="H159" s="1828">
        <v>2.3199999999999998</v>
      </c>
      <c r="I159" s="1828">
        <v>20.47</v>
      </c>
      <c r="J159" s="1757">
        <v>872.36</v>
      </c>
      <c r="K159" s="1828">
        <v>18.989999999999998</v>
      </c>
      <c r="L159" s="1757">
        <v>872.36</v>
      </c>
      <c r="M159" s="1829">
        <f t="shared" si="22"/>
        <v>2.1768535925535328E-2</v>
      </c>
      <c r="N159" s="1830">
        <v>223.8</v>
      </c>
      <c r="O159" s="1831">
        <f t="shared" si="23"/>
        <v>4.8717983401348066</v>
      </c>
      <c r="P159" s="1825">
        <f t="shared" si="24"/>
        <v>1306.1121555321195</v>
      </c>
      <c r="Q159" s="1832">
        <f t="shared" si="25"/>
        <v>292.30790040808836</v>
      </c>
      <c r="S159" s="1768"/>
      <c r="T159" s="1768"/>
    </row>
    <row r="160" spans="1:20" s="12" customFormat="1" ht="12.75">
      <c r="A160" s="2116"/>
      <c r="B160" s="1827">
        <v>6</v>
      </c>
      <c r="C160" s="1754" t="s">
        <v>795</v>
      </c>
      <c r="D160" s="1755">
        <v>39</v>
      </c>
      <c r="E160" s="1756" t="s">
        <v>43</v>
      </c>
      <c r="F160" s="1828">
        <v>32.26</v>
      </c>
      <c r="G160" s="1828">
        <v>1.64</v>
      </c>
      <c r="H160" s="1828">
        <v>4.84</v>
      </c>
      <c r="I160" s="1828">
        <v>25.78</v>
      </c>
      <c r="J160" s="1834">
        <v>1183.53</v>
      </c>
      <c r="K160" s="1828">
        <v>25.78</v>
      </c>
      <c r="L160" s="1834">
        <v>1183.53</v>
      </c>
      <c r="M160" s="1829">
        <f t="shared" si="22"/>
        <v>2.1782295336831344E-2</v>
      </c>
      <c r="N160" s="1830">
        <v>223.8</v>
      </c>
      <c r="O160" s="1831">
        <f t="shared" si="23"/>
        <v>4.8748776963828551</v>
      </c>
      <c r="P160" s="1825">
        <f t="shared" si="24"/>
        <v>1306.9377202098806</v>
      </c>
      <c r="Q160" s="1832">
        <f t="shared" si="25"/>
        <v>292.49266178297131</v>
      </c>
      <c r="S160" s="1768"/>
      <c r="T160" s="1768"/>
    </row>
    <row r="161" spans="1:20" s="12" customFormat="1" ht="12.75">
      <c r="A161" s="2116"/>
      <c r="B161" s="1827">
        <v>7</v>
      </c>
      <c r="C161" s="1754" t="s">
        <v>796</v>
      </c>
      <c r="D161" s="1755">
        <v>21</v>
      </c>
      <c r="E161" s="1756" t="s">
        <v>43</v>
      </c>
      <c r="F161" s="1828">
        <v>27.41</v>
      </c>
      <c r="G161" s="1828">
        <v>1.71</v>
      </c>
      <c r="H161" s="1828">
        <v>3.36</v>
      </c>
      <c r="I161" s="1828">
        <v>22.34</v>
      </c>
      <c r="J161" s="1757">
        <v>1088.6600000000001</v>
      </c>
      <c r="K161" s="1828">
        <v>27.41</v>
      </c>
      <c r="L161" s="1757">
        <v>1088.6600000000001</v>
      </c>
      <c r="M161" s="1829">
        <f t="shared" si="22"/>
        <v>2.5177741443609573E-2</v>
      </c>
      <c r="N161" s="1830">
        <v>223.8</v>
      </c>
      <c r="O161" s="1831">
        <f t="shared" si="23"/>
        <v>5.634778535079823</v>
      </c>
      <c r="P161" s="1825">
        <f t="shared" si="24"/>
        <v>1510.6644866165743</v>
      </c>
      <c r="Q161" s="1832">
        <f t="shared" si="25"/>
        <v>338.08671210478934</v>
      </c>
      <c r="S161" s="1768"/>
      <c r="T161" s="1768"/>
    </row>
    <row r="162" spans="1:20" s="12" customFormat="1" ht="12.75">
      <c r="A162" s="2116"/>
      <c r="B162" s="1827">
        <v>8</v>
      </c>
      <c r="C162" s="1754" t="s">
        <v>190</v>
      </c>
      <c r="D162" s="1755">
        <v>4</v>
      </c>
      <c r="E162" s="1756" t="s">
        <v>43</v>
      </c>
      <c r="F162" s="1828">
        <v>7.23</v>
      </c>
      <c r="G162" s="1828">
        <v>1.03</v>
      </c>
      <c r="H162" s="1828">
        <v>0.64</v>
      </c>
      <c r="I162" s="1828">
        <v>5.56</v>
      </c>
      <c r="J162" s="1757">
        <v>215.91</v>
      </c>
      <c r="K162" s="1828">
        <v>5.56</v>
      </c>
      <c r="L162" s="1757">
        <v>215.91</v>
      </c>
      <c r="M162" s="1829">
        <f t="shared" si="22"/>
        <v>2.5751470520124123E-2</v>
      </c>
      <c r="N162" s="1830">
        <v>223.8</v>
      </c>
      <c r="O162" s="1831">
        <f t="shared" si="23"/>
        <v>5.7631791024037788</v>
      </c>
      <c r="P162" s="1825">
        <f t="shared" si="24"/>
        <v>1545.0882312074475</v>
      </c>
      <c r="Q162" s="1832">
        <f t="shared" si="25"/>
        <v>345.79074614422677</v>
      </c>
      <c r="S162" s="1768"/>
      <c r="T162" s="1768"/>
    </row>
    <row r="163" spans="1:20" s="12" customFormat="1" ht="12.75">
      <c r="A163" s="2116"/>
      <c r="B163" s="1827">
        <v>9</v>
      </c>
      <c r="C163" s="1754" t="s">
        <v>186</v>
      </c>
      <c r="D163" s="1755">
        <v>4</v>
      </c>
      <c r="E163" s="1758" t="s">
        <v>43</v>
      </c>
      <c r="F163" s="1828">
        <v>6.59</v>
      </c>
      <c r="G163" s="1828">
        <v>0.2</v>
      </c>
      <c r="H163" s="1828">
        <v>0.4</v>
      </c>
      <c r="I163" s="1828">
        <v>5.99</v>
      </c>
      <c r="J163" s="1757">
        <v>191.55</v>
      </c>
      <c r="K163" s="1828">
        <v>5.99</v>
      </c>
      <c r="L163" s="1757">
        <v>191.55</v>
      </c>
      <c r="M163" s="1829">
        <f t="shared" si="22"/>
        <v>3.1271208561733231E-2</v>
      </c>
      <c r="N163" s="1830">
        <v>223.8</v>
      </c>
      <c r="O163" s="1831">
        <f t="shared" si="23"/>
        <v>6.9984964761158972</v>
      </c>
      <c r="P163" s="1825">
        <f t="shared" si="24"/>
        <v>1876.272513703994</v>
      </c>
      <c r="Q163" s="1832">
        <f t="shared" si="25"/>
        <v>419.90978856695392</v>
      </c>
      <c r="S163" s="1768"/>
      <c r="T163" s="1768"/>
    </row>
    <row r="164" spans="1:20" s="12" customFormat="1" ht="13.5" thickBot="1">
      <c r="A164" s="2117"/>
      <c r="B164" s="1835">
        <v>10</v>
      </c>
      <c r="C164" s="1759" t="s">
        <v>188</v>
      </c>
      <c r="D164" s="1760">
        <v>4</v>
      </c>
      <c r="E164" s="1761" t="s">
        <v>43</v>
      </c>
      <c r="F164" s="1836">
        <v>5.25</v>
      </c>
      <c r="G164" s="1836">
        <v>7.0000000000000007E-2</v>
      </c>
      <c r="H164" s="1836">
        <v>0.04</v>
      </c>
      <c r="I164" s="1836">
        <v>5.14</v>
      </c>
      <c r="J164" s="1762">
        <v>158.1</v>
      </c>
      <c r="K164" s="1836">
        <v>5.14</v>
      </c>
      <c r="L164" s="1762">
        <v>158.1</v>
      </c>
      <c r="M164" s="1837">
        <f t="shared" si="22"/>
        <v>3.2511068943706513E-2</v>
      </c>
      <c r="N164" s="1838">
        <v>223.8</v>
      </c>
      <c r="O164" s="1839">
        <f t="shared" si="23"/>
        <v>7.2759772296015184</v>
      </c>
      <c r="P164" s="1839">
        <f t="shared" si="24"/>
        <v>1950.6641366223907</v>
      </c>
      <c r="Q164" s="1840">
        <f t="shared" si="25"/>
        <v>436.55863377609109</v>
      </c>
      <c r="S164" s="1768"/>
      <c r="T164" s="1768"/>
    </row>
    <row r="165" spans="1:20" ht="12.75">
      <c r="S165" s="53"/>
      <c r="T165" s="53"/>
    </row>
    <row r="166" spans="1:20" s="12" customFormat="1" ht="20.25" customHeight="1">
      <c r="A166" s="2006" t="s">
        <v>34</v>
      </c>
      <c r="B166" s="2006"/>
      <c r="C166" s="2006"/>
      <c r="D166" s="2006"/>
      <c r="E166" s="2006"/>
      <c r="F166" s="2006"/>
      <c r="G166" s="2006"/>
      <c r="H166" s="2006"/>
      <c r="I166" s="2006"/>
      <c r="J166" s="2006"/>
      <c r="K166" s="2006"/>
      <c r="L166" s="2006"/>
      <c r="M166" s="2006"/>
      <c r="N166" s="2006"/>
      <c r="O166" s="2006"/>
      <c r="P166" s="2006"/>
      <c r="Q166" s="2006"/>
      <c r="S166" s="729"/>
      <c r="T166" s="729"/>
    </row>
    <row r="167" spans="1:20" s="12" customFormat="1" ht="14.25" customHeight="1" thickBot="1">
      <c r="A167" s="1330"/>
      <c r="B167" s="1330"/>
      <c r="C167" s="1330"/>
      <c r="D167" s="1330"/>
      <c r="E167" s="1986" t="s">
        <v>559</v>
      </c>
      <c r="F167" s="1986"/>
      <c r="G167" s="1986"/>
      <c r="H167" s="1986"/>
      <c r="I167" s="1330">
        <v>2.2999999999999998</v>
      </c>
      <c r="J167" s="1330" t="s">
        <v>558</v>
      </c>
      <c r="K167" s="1330" t="s">
        <v>560</v>
      </c>
      <c r="L167" s="1331">
        <v>471</v>
      </c>
      <c r="M167" s="1330"/>
      <c r="N167" s="1330"/>
      <c r="O167" s="1330"/>
      <c r="P167" s="1330"/>
      <c r="Q167" s="1330"/>
      <c r="S167" s="53"/>
      <c r="T167" s="53"/>
    </row>
    <row r="168" spans="1:20" ht="12.75" customHeight="1">
      <c r="A168" s="2015" t="s">
        <v>1</v>
      </c>
      <c r="B168" s="2018" t="s">
        <v>0</v>
      </c>
      <c r="C168" s="1990" t="s">
        <v>2</v>
      </c>
      <c r="D168" s="1990" t="s">
        <v>3</v>
      </c>
      <c r="E168" s="1990" t="s">
        <v>13</v>
      </c>
      <c r="F168" s="1993" t="s">
        <v>14</v>
      </c>
      <c r="G168" s="1994"/>
      <c r="H168" s="1994"/>
      <c r="I168" s="1995"/>
      <c r="J168" s="1990" t="s">
        <v>4</v>
      </c>
      <c r="K168" s="1990" t="s">
        <v>15</v>
      </c>
      <c r="L168" s="1990" t="s">
        <v>5</v>
      </c>
      <c r="M168" s="1990" t="s">
        <v>6</v>
      </c>
      <c r="N168" s="1990" t="s">
        <v>16</v>
      </c>
      <c r="O168" s="2020" t="s">
        <v>17</v>
      </c>
      <c r="P168" s="2020" t="s">
        <v>35</v>
      </c>
      <c r="Q168" s="2009" t="s">
        <v>26</v>
      </c>
      <c r="S168" s="53"/>
      <c r="T168" s="53"/>
    </row>
    <row r="169" spans="1:20" s="2" customFormat="1" ht="33.75">
      <c r="A169" s="2016"/>
      <c r="B169" s="2019"/>
      <c r="C169" s="1991"/>
      <c r="D169" s="1992"/>
      <c r="E169" s="1992"/>
      <c r="F169" s="314" t="s">
        <v>18</v>
      </c>
      <c r="G169" s="314" t="s">
        <v>19</v>
      </c>
      <c r="H169" s="314" t="s">
        <v>20</v>
      </c>
      <c r="I169" s="314" t="s">
        <v>21</v>
      </c>
      <c r="J169" s="1992"/>
      <c r="K169" s="1992"/>
      <c r="L169" s="1992"/>
      <c r="M169" s="1992"/>
      <c r="N169" s="1992"/>
      <c r="O169" s="2021"/>
      <c r="P169" s="2021"/>
      <c r="Q169" s="2010"/>
      <c r="S169" s="53"/>
      <c r="T169" s="53"/>
    </row>
    <row r="170" spans="1:20" s="3" customFormat="1" ht="17.25" customHeight="1" thickBot="1">
      <c r="A170" s="2017"/>
      <c r="B170" s="2051"/>
      <c r="C170" s="2052"/>
      <c r="D170" s="38" t="s">
        <v>7</v>
      </c>
      <c r="E170" s="38" t="s">
        <v>8</v>
      </c>
      <c r="F170" s="38" t="s">
        <v>9</v>
      </c>
      <c r="G170" s="38" t="s">
        <v>9</v>
      </c>
      <c r="H170" s="38" t="s">
        <v>9</v>
      </c>
      <c r="I170" s="38" t="s">
        <v>9</v>
      </c>
      <c r="J170" s="38" t="s">
        <v>22</v>
      </c>
      <c r="K170" s="38" t="s">
        <v>9</v>
      </c>
      <c r="L170" s="38" t="s">
        <v>22</v>
      </c>
      <c r="M170" s="38" t="s">
        <v>77</v>
      </c>
      <c r="N170" s="38" t="s">
        <v>10</v>
      </c>
      <c r="O170" s="38" t="s">
        <v>24</v>
      </c>
      <c r="P170" s="39" t="s">
        <v>36</v>
      </c>
      <c r="Q170" s="40" t="s">
        <v>28</v>
      </c>
      <c r="S170" s="53"/>
      <c r="T170" s="53"/>
    </row>
    <row r="171" spans="1:20" ht="12.75">
      <c r="A171" s="2091" t="s">
        <v>251</v>
      </c>
      <c r="B171" s="41">
        <v>1</v>
      </c>
      <c r="C171" s="1083" t="s">
        <v>864</v>
      </c>
      <c r="D171" s="1031">
        <v>60</v>
      </c>
      <c r="E171" s="1031">
        <v>1971</v>
      </c>
      <c r="F171" s="1201">
        <v>24.099</v>
      </c>
      <c r="G171" s="1202">
        <v>8.0090000000000003</v>
      </c>
      <c r="H171" s="1202">
        <v>9.6</v>
      </c>
      <c r="I171" s="1202">
        <f>F171-G171-H171</f>
        <v>6.49</v>
      </c>
      <c r="J171" s="1084">
        <v>2799.04</v>
      </c>
      <c r="K171" s="1202">
        <v>6.49</v>
      </c>
      <c r="L171" s="1289">
        <v>2799.04</v>
      </c>
      <c r="M171" s="1033">
        <f>K171/L171</f>
        <v>2.3186521092946155E-3</v>
      </c>
      <c r="N171" s="1289">
        <v>188.679</v>
      </c>
      <c r="O171" s="1085">
        <f>M171*N171</f>
        <v>0.43748096132959874</v>
      </c>
      <c r="P171" s="1085">
        <f>M171*60*1000</f>
        <v>139.11912655767694</v>
      </c>
      <c r="Q171" s="703">
        <f>P171*N171/1000</f>
        <v>26.248857679775927</v>
      </c>
      <c r="R171" s="6"/>
      <c r="S171" s="53"/>
      <c r="T171" s="53"/>
    </row>
    <row r="172" spans="1:20" ht="12.75">
      <c r="A172" s="2091"/>
      <c r="B172" s="41">
        <v>2</v>
      </c>
      <c r="C172" s="1086" t="s">
        <v>865</v>
      </c>
      <c r="D172" s="1038">
        <v>30</v>
      </c>
      <c r="E172" s="1038">
        <v>1985</v>
      </c>
      <c r="F172" s="1203">
        <v>12.859</v>
      </c>
      <c r="G172" s="1204">
        <v>3.0960000000000001</v>
      </c>
      <c r="H172" s="1204">
        <v>4.8</v>
      </c>
      <c r="I172" s="1202">
        <f t="shared" ref="I172:I180" si="26">F172-G172-H172</f>
        <v>4.9630000000000001</v>
      </c>
      <c r="J172" s="1087">
        <v>1495.59</v>
      </c>
      <c r="K172" s="1204">
        <v>4.9630000000000001</v>
      </c>
      <c r="L172" s="1290">
        <v>1495.59</v>
      </c>
      <c r="M172" s="705">
        <f t="shared" ref="M172:M180" si="27">K172/L172</f>
        <v>3.3184228297862385E-3</v>
      </c>
      <c r="N172" s="1289">
        <v>188.679</v>
      </c>
      <c r="O172" s="706">
        <f t="shared" ref="O172:O190" si="28">M172*N172</f>
        <v>0.62611670110123774</v>
      </c>
      <c r="P172" s="1085">
        <f t="shared" ref="P172:P190" si="29">M172*60*1000</f>
        <v>199.10536978717431</v>
      </c>
      <c r="Q172" s="707">
        <f t="shared" ref="Q172:Q190" si="30">P172*N172/1000</f>
        <v>37.567002066074259</v>
      </c>
      <c r="S172" s="53"/>
      <c r="T172" s="53"/>
    </row>
    <row r="173" spans="1:20" ht="12.75">
      <c r="A173" s="2091"/>
      <c r="B173" s="41">
        <v>3</v>
      </c>
      <c r="C173" s="1291" t="s">
        <v>866</v>
      </c>
      <c r="D173" s="1038">
        <v>31</v>
      </c>
      <c r="E173" s="1038">
        <v>1987</v>
      </c>
      <c r="F173" s="1203">
        <v>13.41</v>
      </c>
      <c r="G173" s="1204">
        <v>2.9340000000000002</v>
      </c>
      <c r="H173" s="1204">
        <v>4.8</v>
      </c>
      <c r="I173" s="1202">
        <f t="shared" si="26"/>
        <v>5.6759999999999993</v>
      </c>
      <c r="J173" s="1087">
        <v>1595.47</v>
      </c>
      <c r="K173" s="1204">
        <v>5.6760000000000002</v>
      </c>
      <c r="L173" s="1290">
        <v>1595.47</v>
      </c>
      <c r="M173" s="705">
        <f t="shared" si="27"/>
        <v>3.5575723767917919E-3</v>
      </c>
      <c r="N173" s="1289">
        <v>188.679</v>
      </c>
      <c r="O173" s="706">
        <f t="shared" si="28"/>
        <v>0.67123919848069857</v>
      </c>
      <c r="P173" s="1085">
        <f t="shared" si="29"/>
        <v>213.4543426075075</v>
      </c>
      <c r="Q173" s="707">
        <f t="shared" si="30"/>
        <v>40.274351908841908</v>
      </c>
      <c r="S173" s="53"/>
      <c r="T173" s="53"/>
    </row>
    <row r="174" spans="1:20" ht="12.75">
      <c r="A174" s="2091"/>
      <c r="B174" s="41">
        <v>4</v>
      </c>
      <c r="C174" s="1086" t="s">
        <v>867</v>
      </c>
      <c r="D174" s="1038">
        <v>29</v>
      </c>
      <c r="E174" s="1038">
        <v>1991</v>
      </c>
      <c r="F174" s="1203">
        <v>12.96</v>
      </c>
      <c r="G174" s="1204">
        <v>2.7869999999999999</v>
      </c>
      <c r="H174" s="1204">
        <v>4.6399999999999997</v>
      </c>
      <c r="I174" s="1202">
        <f t="shared" si="26"/>
        <v>5.5330000000000021</v>
      </c>
      <c r="J174" s="1087">
        <v>1509.61</v>
      </c>
      <c r="K174" s="1204">
        <v>5.5330000000000004</v>
      </c>
      <c r="L174" s="1290">
        <v>1509.61</v>
      </c>
      <c r="M174" s="705">
        <f t="shared" si="27"/>
        <v>3.6651850477938015E-3</v>
      </c>
      <c r="N174" s="1289">
        <v>188.679</v>
      </c>
      <c r="O174" s="706">
        <f t="shared" si="28"/>
        <v>0.69154344963268666</v>
      </c>
      <c r="P174" s="1085">
        <f t="shared" si="29"/>
        <v>219.9111028676281</v>
      </c>
      <c r="Q174" s="707">
        <f t="shared" si="30"/>
        <v>41.492606977961202</v>
      </c>
      <c r="S174" s="53"/>
      <c r="T174" s="53"/>
    </row>
    <row r="175" spans="1:20" ht="12.75">
      <c r="A175" s="2091"/>
      <c r="B175" s="41">
        <v>5</v>
      </c>
      <c r="C175" s="1086" t="s">
        <v>868</v>
      </c>
      <c r="D175" s="1038">
        <v>24</v>
      </c>
      <c r="E175" s="1038">
        <v>1969</v>
      </c>
      <c r="F175" s="1203">
        <v>10.58</v>
      </c>
      <c r="G175" s="1204">
        <v>1.504</v>
      </c>
      <c r="H175" s="1204">
        <v>3.84</v>
      </c>
      <c r="I175" s="1202">
        <f t="shared" si="26"/>
        <v>5.2360000000000007</v>
      </c>
      <c r="J175" s="1087">
        <v>1330.98</v>
      </c>
      <c r="K175" s="1204">
        <v>3.4470000000000001</v>
      </c>
      <c r="L175" s="1290">
        <v>906.69</v>
      </c>
      <c r="M175" s="705">
        <f t="shared" si="27"/>
        <v>3.8017403963868574E-3</v>
      </c>
      <c r="N175" s="1289">
        <v>188.679</v>
      </c>
      <c r="O175" s="706">
        <f t="shared" si="28"/>
        <v>0.71730857624987587</v>
      </c>
      <c r="P175" s="1085">
        <f t="shared" si="29"/>
        <v>228.10442378321144</v>
      </c>
      <c r="Q175" s="707">
        <f t="shared" si="30"/>
        <v>43.038514574992547</v>
      </c>
      <c r="S175" s="53"/>
      <c r="T175" s="53"/>
    </row>
    <row r="176" spans="1:20" ht="12.75">
      <c r="A176" s="2091"/>
      <c r="B176" s="41">
        <v>6</v>
      </c>
      <c r="C176" s="1086" t="s">
        <v>869</v>
      </c>
      <c r="D176" s="1038">
        <v>35</v>
      </c>
      <c r="E176" s="1038">
        <v>1991</v>
      </c>
      <c r="F176" s="1203">
        <v>19.387</v>
      </c>
      <c r="G176" s="1204">
        <v>3.92</v>
      </c>
      <c r="H176" s="1204">
        <v>5.44</v>
      </c>
      <c r="I176" s="1202">
        <f t="shared" si="26"/>
        <v>10.027000000000001</v>
      </c>
      <c r="J176" s="1087">
        <v>2370.19</v>
      </c>
      <c r="K176" s="1204">
        <v>9.452</v>
      </c>
      <c r="L176" s="1290">
        <v>2295.2600000000002</v>
      </c>
      <c r="M176" s="705">
        <f t="shared" si="27"/>
        <v>4.1180519853959898E-3</v>
      </c>
      <c r="N176" s="1289">
        <v>188.679</v>
      </c>
      <c r="O176" s="706">
        <f t="shared" si="28"/>
        <v>0.77698993055252996</v>
      </c>
      <c r="P176" s="1085">
        <f t="shared" si="29"/>
        <v>247.08311912375939</v>
      </c>
      <c r="Q176" s="707">
        <f t="shared" si="30"/>
        <v>46.619395833151799</v>
      </c>
      <c r="S176" s="53"/>
      <c r="T176" s="53"/>
    </row>
    <row r="177" spans="1:20" ht="12.75">
      <c r="A177" s="2023"/>
      <c r="B177" s="41">
        <v>7</v>
      </c>
      <c r="C177" s="1086" t="s">
        <v>870</v>
      </c>
      <c r="D177" s="1038">
        <v>29</v>
      </c>
      <c r="E177" s="1038">
        <v>1984</v>
      </c>
      <c r="F177" s="1203">
        <v>10.292999999999999</v>
      </c>
      <c r="G177" s="1204">
        <v>2.13</v>
      </c>
      <c r="H177" s="1204">
        <v>1.889</v>
      </c>
      <c r="I177" s="1202">
        <f t="shared" si="26"/>
        <v>6.274</v>
      </c>
      <c r="J177" s="1087">
        <v>1486.56</v>
      </c>
      <c r="K177" s="1204">
        <v>6.274</v>
      </c>
      <c r="L177" s="1290">
        <v>1486.56</v>
      </c>
      <c r="M177" s="705">
        <f t="shared" si="27"/>
        <v>4.2204821870627492E-3</v>
      </c>
      <c r="N177" s="1289">
        <v>188.679</v>
      </c>
      <c r="O177" s="706">
        <f t="shared" si="28"/>
        <v>0.79631635857281247</v>
      </c>
      <c r="P177" s="1085">
        <f t="shared" si="29"/>
        <v>253.22893122376493</v>
      </c>
      <c r="Q177" s="707">
        <f t="shared" si="30"/>
        <v>47.778981514368745</v>
      </c>
      <c r="S177" s="53"/>
      <c r="T177" s="53"/>
    </row>
    <row r="178" spans="1:20" ht="12.75">
      <c r="A178" s="2023"/>
      <c r="B178" s="41">
        <v>8</v>
      </c>
      <c r="C178" s="1086" t="s">
        <v>514</v>
      </c>
      <c r="D178" s="1038">
        <v>32</v>
      </c>
      <c r="E178" s="1038">
        <v>1980</v>
      </c>
      <c r="F178" s="1203">
        <v>16.074000000000002</v>
      </c>
      <c r="G178" s="1204">
        <v>3.0030000000000001</v>
      </c>
      <c r="H178" s="1204">
        <v>5.12</v>
      </c>
      <c r="I178" s="1202">
        <f>F178-G178-H178</f>
        <v>7.9510000000000014</v>
      </c>
      <c r="J178" s="1087">
        <v>1792.6</v>
      </c>
      <c r="K178" s="1204">
        <v>7.9509999999999996</v>
      </c>
      <c r="L178" s="1290">
        <v>1792.6</v>
      </c>
      <c r="M178" s="705">
        <f t="shared" si="27"/>
        <v>4.4354568782773622E-3</v>
      </c>
      <c r="N178" s="1289">
        <v>188.679</v>
      </c>
      <c r="O178" s="706">
        <f t="shared" si="28"/>
        <v>0.8368775683364944</v>
      </c>
      <c r="P178" s="1085">
        <f t="shared" si="29"/>
        <v>266.12741269664173</v>
      </c>
      <c r="Q178" s="707">
        <f t="shared" si="30"/>
        <v>50.21265410018966</v>
      </c>
      <c r="S178" s="53"/>
      <c r="T178" s="53"/>
    </row>
    <row r="179" spans="1:20" ht="12.75">
      <c r="A179" s="2023"/>
      <c r="B179" s="41">
        <v>9</v>
      </c>
      <c r="C179" s="1086" t="s">
        <v>871</v>
      </c>
      <c r="D179" s="1038">
        <v>75</v>
      </c>
      <c r="E179" s="1038">
        <v>1976</v>
      </c>
      <c r="F179" s="1203">
        <v>37.47</v>
      </c>
      <c r="G179" s="1204">
        <v>6.8559999999999999</v>
      </c>
      <c r="H179" s="1204">
        <v>11.867000000000001</v>
      </c>
      <c r="I179" s="1202">
        <f>F179-G179-H179</f>
        <v>18.746999999999996</v>
      </c>
      <c r="J179" s="1087">
        <v>3969.84</v>
      </c>
      <c r="K179" s="1204">
        <v>18.747</v>
      </c>
      <c r="L179" s="1290">
        <v>3969.84</v>
      </c>
      <c r="M179" s="705">
        <f t="shared" si="27"/>
        <v>4.7223565685266915E-3</v>
      </c>
      <c r="N179" s="1289">
        <v>188.679</v>
      </c>
      <c r="O179" s="706">
        <f t="shared" si="28"/>
        <v>0.89100951499304759</v>
      </c>
      <c r="P179" s="1085">
        <f t="shared" si="29"/>
        <v>283.34139411160146</v>
      </c>
      <c r="Q179" s="707">
        <f t="shared" si="30"/>
        <v>53.460570899582855</v>
      </c>
      <c r="S179" s="53"/>
      <c r="T179" s="53"/>
    </row>
    <row r="180" spans="1:20" ht="13.5" thickBot="1">
      <c r="A180" s="2023"/>
      <c r="B180" s="41">
        <v>10</v>
      </c>
      <c r="C180" s="1171" t="s">
        <v>872</v>
      </c>
      <c r="D180" s="1205">
        <v>60</v>
      </c>
      <c r="E180" s="1205">
        <v>1970</v>
      </c>
      <c r="F180" s="1292">
        <v>30.556999999999999</v>
      </c>
      <c r="G180" s="1293">
        <v>6.1890000000000001</v>
      </c>
      <c r="H180" s="1293">
        <v>9.6</v>
      </c>
      <c r="I180" s="1293">
        <f t="shared" si="26"/>
        <v>14.767999999999999</v>
      </c>
      <c r="J180" s="1192">
        <v>2808.22</v>
      </c>
      <c r="K180" s="1293">
        <v>14.768000000000001</v>
      </c>
      <c r="L180" s="1294">
        <v>2808.22</v>
      </c>
      <c r="M180" s="1191">
        <f t="shared" si="27"/>
        <v>5.2588472413130031E-3</v>
      </c>
      <c r="N180" s="1294">
        <v>188.679</v>
      </c>
      <c r="O180" s="1247">
        <f t="shared" si="28"/>
        <v>0.99223403864369608</v>
      </c>
      <c r="P180" s="1193">
        <f t="shared" si="29"/>
        <v>315.53083447878015</v>
      </c>
      <c r="Q180" s="1194">
        <f t="shared" si="30"/>
        <v>59.534042318621758</v>
      </c>
      <c r="S180" s="53"/>
      <c r="T180" s="53"/>
    </row>
    <row r="181" spans="1:20" ht="12.75">
      <c r="A181" s="2092" t="s">
        <v>252</v>
      </c>
      <c r="B181" s="16">
        <v>1</v>
      </c>
      <c r="C181" s="1295" t="s">
        <v>873</v>
      </c>
      <c r="D181" s="1044">
        <v>34</v>
      </c>
      <c r="E181" s="1044">
        <v>1983</v>
      </c>
      <c r="F181" s="1212">
        <v>19.91</v>
      </c>
      <c r="G181" s="1212">
        <v>3.08</v>
      </c>
      <c r="H181" s="1212">
        <v>5.12</v>
      </c>
      <c r="I181" s="1913">
        <f>F181-G181-H181</f>
        <v>11.709999999999997</v>
      </c>
      <c r="J181" s="1296">
        <v>2162.61</v>
      </c>
      <c r="K181" s="1212">
        <v>9.8249999999999993</v>
      </c>
      <c r="L181" s="1296">
        <v>1814.57</v>
      </c>
      <c r="M181" s="1048">
        <f>K181/L181</f>
        <v>5.4145059160021379E-3</v>
      </c>
      <c r="N181" s="1297">
        <v>188.679</v>
      </c>
      <c r="O181" s="1049">
        <f t="shared" si="28"/>
        <v>1.0216035617253674</v>
      </c>
      <c r="P181" s="1049">
        <f t="shared" si="29"/>
        <v>324.87035496012828</v>
      </c>
      <c r="Q181" s="1050">
        <f t="shared" si="30"/>
        <v>61.296213703522042</v>
      </c>
      <c r="S181" s="53"/>
      <c r="T181" s="53"/>
    </row>
    <row r="182" spans="1:20" ht="12.75">
      <c r="A182" s="2044"/>
      <c r="B182" s="17">
        <v>2</v>
      </c>
      <c r="C182" s="1216" t="s">
        <v>874</v>
      </c>
      <c r="D182" s="1044">
        <v>45</v>
      </c>
      <c r="E182" s="1044">
        <v>1976</v>
      </c>
      <c r="F182" s="1215">
        <v>23.23</v>
      </c>
      <c r="G182" s="1215">
        <v>3.3879999999999999</v>
      </c>
      <c r="H182" s="1215">
        <v>7.12</v>
      </c>
      <c r="I182" s="1215">
        <f t="shared" ref="I182:I198" si="31">F182-G182-H182</f>
        <v>12.721999999999998</v>
      </c>
      <c r="J182" s="1298">
        <v>2308.42</v>
      </c>
      <c r="K182" s="1215">
        <v>12.722</v>
      </c>
      <c r="L182" s="1298">
        <v>2308.42</v>
      </c>
      <c r="M182" s="1048">
        <f>K182/L182</f>
        <v>5.5111288240441512E-3</v>
      </c>
      <c r="N182" s="1297">
        <v>188.679</v>
      </c>
      <c r="O182" s="1049">
        <f t="shared" si="28"/>
        <v>1.0398342753918264</v>
      </c>
      <c r="P182" s="1049">
        <f t="shared" si="29"/>
        <v>330.66772944264903</v>
      </c>
      <c r="Q182" s="1050">
        <f t="shared" si="30"/>
        <v>62.390056523509578</v>
      </c>
      <c r="S182" s="53"/>
      <c r="T182" s="53"/>
    </row>
    <row r="183" spans="1:20" ht="12.75">
      <c r="A183" s="2044"/>
      <c r="B183" s="17">
        <v>3</v>
      </c>
      <c r="C183" s="1216" t="s">
        <v>875</v>
      </c>
      <c r="D183" s="1044">
        <v>30</v>
      </c>
      <c r="E183" s="1044">
        <v>1990</v>
      </c>
      <c r="F183" s="1215">
        <v>17.13</v>
      </c>
      <c r="G183" s="1215">
        <v>3.331</v>
      </c>
      <c r="H183" s="1215">
        <v>4.8</v>
      </c>
      <c r="I183" s="1215">
        <f t="shared" si="31"/>
        <v>8.9989999999999988</v>
      </c>
      <c r="J183" s="1298">
        <v>1622.41</v>
      </c>
      <c r="K183" s="1215">
        <v>8.8230000000000004</v>
      </c>
      <c r="L183" s="1298">
        <v>1590.59</v>
      </c>
      <c r="M183" s="1053">
        <f t="shared" ref="M183:M190" si="32">K183/L183</f>
        <v>5.5469982836557508E-3</v>
      </c>
      <c r="N183" s="1297">
        <v>188.679</v>
      </c>
      <c r="O183" s="1049">
        <f t="shared" si="28"/>
        <v>1.0466020891618835</v>
      </c>
      <c r="P183" s="1049">
        <f t="shared" si="29"/>
        <v>332.81989701934504</v>
      </c>
      <c r="Q183" s="1054">
        <f t="shared" si="30"/>
        <v>62.796125349713002</v>
      </c>
      <c r="S183" s="53"/>
      <c r="T183" s="53"/>
    </row>
    <row r="184" spans="1:20" ht="12.75">
      <c r="A184" s="2044"/>
      <c r="B184" s="17">
        <v>4</v>
      </c>
      <c r="C184" s="1216" t="s">
        <v>876</v>
      </c>
      <c r="D184" s="1044">
        <v>45</v>
      </c>
      <c r="E184" s="1044">
        <v>1989</v>
      </c>
      <c r="F184" s="1215">
        <v>25.045000000000002</v>
      </c>
      <c r="G184" s="1215">
        <v>4.41</v>
      </c>
      <c r="H184" s="1215">
        <v>7.2</v>
      </c>
      <c r="I184" s="1215">
        <f t="shared" si="31"/>
        <v>13.435000000000002</v>
      </c>
      <c r="J184" s="1298">
        <v>2332.0100000000002</v>
      </c>
      <c r="K184" s="1215">
        <v>13.435</v>
      </c>
      <c r="L184" s="1298">
        <v>2332.0100000000002</v>
      </c>
      <c r="M184" s="1053">
        <f t="shared" si="32"/>
        <v>5.7611245234797442E-3</v>
      </c>
      <c r="N184" s="1297">
        <v>188.679</v>
      </c>
      <c r="O184" s="1217">
        <f t="shared" si="28"/>
        <v>1.0870032139656347</v>
      </c>
      <c r="P184" s="1049">
        <f t="shared" si="29"/>
        <v>345.66747140878465</v>
      </c>
      <c r="Q184" s="1054">
        <f t="shared" si="30"/>
        <v>65.220192837938072</v>
      </c>
      <c r="S184" s="53"/>
      <c r="T184" s="53"/>
    </row>
    <row r="185" spans="1:20" ht="12.75">
      <c r="A185" s="2044"/>
      <c r="B185" s="17">
        <v>5</v>
      </c>
      <c r="C185" s="1216" t="s">
        <v>877</v>
      </c>
      <c r="D185" s="1044">
        <v>22</v>
      </c>
      <c r="E185" s="1044">
        <v>1989</v>
      </c>
      <c r="F185" s="1215">
        <v>12</v>
      </c>
      <c r="G185" s="1215">
        <v>1.6839999999999999</v>
      </c>
      <c r="H185" s="1215">
        <v>3.52</v>
      </c>
      <c r="I185" s="1215">
        <f t="shared" si="31"/>
        <v>6.7960000000000012</v>
      </c>
      <c r="J185" s="1298">
        <v>1176.23</v>
      </c>
      <c r="K185" s="1215">
        <v>6.7960000000000003</v>
      </c>
      <c r="L185" s="1298">
        <v>1176.23</v>
      </c>
      <c r="M185" s="1053">
        <f t="shared" si="32"/>
        <v>5.7777815563282691E-3</v>
      </c>
      <c r="N185" s="1297">
        <v>188.679</v>
      </c>
      <c r="O185" s="1217">
        <f t="shared" si="28"/>
        <v>1.0901460462664614</v>
      </c>
      <c r="P185" s="1049">
        <f t="shared" si="29"/>
        <v>346.66689337969615</v>
      </c>
      <c r="Q185" s="1054">
        <f t="shared" si="30"/>
        <v>65.408762775987697</v>
      </c>
      <c r="S185" s="53"/>
      <c r="T185" s="53"/>
    </row>
    <row r="186" spans="1:20" ht="12.75">
      <c r="A186" s="2044"/>
      <c r="B186" s="17">
        <v>6</v>
      </c>
      <c r="C186" s="1216" t="s">
        <v>878</v>
      </c>
      <c r="D186" s="1044">
        <v>63</v>
      </c>
      <c r="E186" s="1044">
        <v>1973</v>
      </c>
      <c r="F186" s="1215">
        <v>16.579000000000001</v>
      </c>
      <c r="G186" s="1215">
        <v>3.484</v>
      </c>
      <c r="H186" s="1215">
        <v>0.59</v>
      </c>
      <c r="I186" s="1215">
        <f t="shared" si="31"/>
        <v>12.505000000000001</v>
      </c>
      <c r="J186" s="1298">
        <v>1968.78</v>
      </c>
      <c r="K186" s="1215">
        <v>12.505000000000001</v>
      </c>
      <c r="L186" s="1298">
        <v>1968.78</v>
      </c>
      <c r="M186" s="1053">
        <f t="shared" si="32"/>
        <v>6.3516492447099225E-3</v>
      </c>
      <c r="N186" s="1297">
        <v>188.679</v>
      </c>
      <c r="O186" s="1217">
        <f t="shared" si="28"/>
        <v>1.1984228278426234</v>
      </c>
      <c r="P186" s="1049">
        <f t="shared" si="29"/>
        <v>381.09895468259538</v>
      </c>
      <c r="Q186" s="1054">
        <f t="shared" si="30"/>
        <v>71.905369670557405</v>
      </c>
      <c r="S186" s="53"/>
      <c r="T186" s="53"/>
    </row>
    <row r="187" spans="1:20" ht="12.75">
      <c r="A187" s="2044"/>
      <c r="B187" s="17">
        <v>7</v>
      </c>
      <c r="C187" s="1216" t="s">
        <v>879</v>
      </c>
      <c r="D187" s="1044">
        <v>30</v>
      </c>
      <c r="E187" s="1044">
        <v>1980</v>
      </c>
      <c r="F187" s="1215">
        <v>16.3</v>
      </c>
      <c r="G187" s="1215">
        <v>1.8080000000000001</v>
      </c>
      <c r="H187" s="1215">
        <v>4.8</v>
      </c>
      <c r="I187" s="1215">
        <f t="shared" si="31"/>
        <v>9.6920000000000002</v>
      </c>
      <c r="J187" s="1298">
        <v>1495.88</v>
      </c>
      <c r="K187" s="1215">
        <v>9.6920000000000002</v>
      </c>
      <c r="L187" s="1298">
        <v>1495.88</v>
      </c>
      <c r="M187" s="1053">
        <f t="shared" si="32"/>
        <v>6.4791293419258229E-3</v>
      </c>
      <c r="N187" s="1297">
        <v>188.679</v>
      </c>
      <c r="O187" s="1217">
        <f t="shared" si="28"/>
        <v>1.2224756451052223</v>
      </c>
      <c r="P187" s="1049">
        <f t="shared" si="29"/>
        <v>388.74776051554937</v>
      </c>
      <c r="Q187" s="1054">
        <f t="shared" si="30"/>
        <v>73.348538706313335</v>
      </c>
      <c r="S187" s="53"/>
      <c r="T187" s="53"/>
    </row>
    <row r="188" spans="1:20" ht="12.75">
      <c r="A188" s="2044"/>
      <c r="B188" s="17">
        <v>8</v>
      </c>
      <c r="C188" s="1216" t="s">
        <v>880</v>
      </c>
      <c r="D188" s="1044">
        <v>21</v>
      </c>
      <c r="E188" s="1044">
        <v>1987</v>
      </c>
      <c r="F188" s="1215">
        <v>12.05</v>
      </c>
      <c r="G188" s="1215">
        <v>1.4430000000000001</v>
      </c>
      <c r="H188" s="1215">
        <v>3.36</v>
      </c>
      <c r="I188" s="1215">
        <f t="shared" si="31"/>
        <v>7.2470000000000017</v>
      </c>
      <c r="J188" s="1298">
        <v>1097.0999999999999</v>
      </c>
      <c r="K188" s="1215">
        <v>7.2469999999999999</v>
      </c>
      <c r="L188" s="1298">
        <v>1097.0999999999999</v>
      </c>
      <c r="M188" s="1053">
        <f t="shared" si="32"/>
        <v>6.6055965727827917E-3</v>
      </c>
      <c r="N188" s="1297">
        <v>188.679</v>
      </c>
      <c r="O188" s="1217">
        <f t="shared" si="28"/>
        <v>1.2463373557560844</v>
      </c>
      <c r="P188" s="1049">
        <f t="shared" si="29"/>
        <v>396.33579436696755</v>
      </c>
      <c r="Q188" s="1054">
        <f t="shared" si="30"/>
        <v>74.78024134536507</v>
      </c>
      <c r="S188" s="53"/>
      <c r="T188" s="53"/>
    </row>
    <row r="189" spans="1:20" ht="12.75">
      <c r="A189" s="2044"/>
      <c r="B189" s="17">
        <v>9</v>
      </c>
      <c r="C189" s="1216" t="s">
        <v>863</v>
      </c>
      <c r="D189" s="1044">
        <v>119</v>
      </c>
      <c r="E189" s="1044">
        <v>1971</v>
      </c>
      <c r="F189" s="1215">
        <v>70.025999999999996</v>
      </c>
      <c r="G189" s="1215">
        <v>11.336</v>
      </c>
      <c r="H189" s="1215">
        <v>19.04</v>
      </c>
      <c r="I189" s="1215">
        <f t="shared" si="31"/>
        <v>39.65</v>
      </c>
      <c r="J189" s="1298">
        <v>5772.18</v>
      </c>
      <c r="K189" s="1215">
        <v>39.65</v>
      </c>
      <c r="L189" s="1298">
        <v>5772.18</v>
      </c>
      <c r="M189" s="1053">
        <f t="shared" si="32"/>
        <v>6.8691551545516588E-3</v>
      </c>
      <c r="N189" s="1297">
        <v>188.679</v>
      </c>
      <c r="O189" s="1217">
        <f t="shared" si="28"/>
        <v>1.2960653254056524</v>
      </c>
      <c r="P189" s="1049">
        <f t="shared" si="29"/>
        <v>412.1493092730995</v>
      </c>
      <c r="Q189" s="1054">
        <f t="shared" si="30"/>
        <v>77.763919524339144</v>
      </c>
      <c r="S189" s="53"/>
      <c r="T189" s="53"/>
    </row>
    <row r="190" spans="1:20" ht="13.5" thickBot="1">
      <c r="A190" s="2044"/>
      <c r="B190" s="17">
        <v>10</v>
      </c>
      <c r="C190" s="1219" t="s">
        <v>881</v>
      </c>
      <c r="D190" s="1220">
        <v>100</v>
      </c>
      <c r="E190" s="1220">
        <v>1696</v>
      </c>
      <c r="F190" s="1223">
        <v>57.88</v>
      </c>
      <c r="G190" s="1223">
        <v>8.59</v>
      </c>
      <c r="H190" s="1223">
        <v>16</v>
      </c>
      <c r="I190" s="1223">
        <f t="shared" si="31"/>
        <v>33.290000000000006</v>
      </c>
      <c r="J190" s="1299">
        <v>4625.66</v>
      </c>
      <c r="K190" s="1223">
        <v>33.29</v>
      </c>
      <c r="L190" s="1299">
        <v>4625.66</v>
      </c>
      <c r="M190" s="1224">
        <f t="shared" si="32"/>
        <v>7.1968108334810599E-3</v>
      </c>
      <c r="N190" s="1299">
        <v>188.679</v>
      </c>
      <c r="O190" s="1225">
        <f t="shared" si="28"/>
        <v>1.357887071250373</v>
      </c>
      <c r="P190" s="1225">
        <f t="shared" si="29"/>
        <v>431.80865000886359</v>
      </c>
      <c r="Q190" s="1226">
        <f t="shared" si="30"/>
        <v>81.473224275022375</v>
      </c>
      <c r="S190" s="53"/>
      <c r="T190" s="53"/>
    </row>
    <row r="191" spans="1:20" ht="11.25" customHeight="1">
      <c r="A191" s="2093" t="s">
        <v>344</v>
      </c>
      <c r="B191" s="96">
        <v>1</v>
      </c>
      <c r="C191" s="1172" t="s">
        <v>882</v>
      </c>
      <c r="D191" s="1227">
        <v>70</v>
      </c>
      <c r="E191" s="1227">
        <v>1970</v>
      </c>
      <c r="F191" s="1229">
        <v>55.137</v>
      </c>
      <c r="G191" s="1229">
        <v>7.3570000000000002</v>
      </c>
      <c r="H191" s="1229">
        <v>0.71</v>
      </c>
      <c r="I191" s="1841">
        <f t="shared" si="31"/>
        <v>47.07</v>
      </c>
      <c r="J191" s="1300">
        <v>2962.76</v>
      </c>
      <c r="K191" s="1229">
        <v>47.07</v>
      </c>
      <c r="L191" s="1301">
        <v>2962.76</v>
      </c>
      <c r="M191" s="1057">
        <f>K191/L191</f>
        <v>1.5887213274109274E-2</v>
      </c>
      <c r="N191" s="1301">
        <v>188.679</v>
      </c>
      <c r="O191" s="1058">
        <f>M191*N191</f>
        <v>2.9975835133456639</v>
      </c>
      <c r="P191" s="1058">
        <f>M191*60*1000</f>
        <v>953.23279644655645</v>
      </c>
      <c r="Q191" s="1059">
        <f>P191*N191/1000</f>
        <v>179.85501080073985</v>
      </c>
      <c r="S191" s="53"/>
      <c r="T191" s="53"/>
    </row>
    <row r="192" spans="1:20" ht="12.75">
      <c r="A192" s="2063"/>
      <c r="B192" s="97">
        <v>2</v>
      </c>
      <c r="C192" s="1174" t="s">
        <v>883</v>
      </c>
      <c r="D192" s="1230">
        <v>44</v>
      </c>
      <c r="E192" s="1230">
        <v>1961</v>
      </c>
      <c r="F192" s="1232">
        <v>34.71</v>
      </c>
      <c r="G192" s="1232">
        <v>2.903</v>
      </c>
      <c r="H192" s="1232">
        <v>0.44</v>
      </c>
      <c r="I192" s="1232">
        <f t="shared" si="31"/>
        <v>31.367000000000001</v>
      </c>
      <c r="J192" s="1302">
        <v>1919.5</v>
      </c>
      <c r="K192" s="1232">
        <v>30.619</v>
      </c>
      <c r="L192" s="1302">
        <v>1873.7</v>
      </c>
      <c r="M192" s="712">
        <f t="shared" ref="M192:M200" si="33">K192/L192</f>
        <v>1.6341463414634147E-2</v>
      </c>
      <c r="N192" s="1301">
        <v>188.679</v>
      </c>
      <c r="O192" s="714">
        <f t="shared" ref="O192:O200" si="34">M192*N192</f>
        <v>3.0832909756097564</v>
      </c>
      <c r="P192" s="1058">
        <f t="shared" ref="P192:P200" si="35">M192*60*1000</f>
        <v>980.48780487804879</v>
      </c>
      <c r="Q192" s="715">
        <f t="shared" ref="Q192:Q200" si="36">P192*N192/1000</f>
        <v>184.99745853658536</v>
      </c>
      <c r="S192" s="53"/>
      <c r="T192" s="53"/>
    </row>
    <row r="193" spans="1:20" ht="12.75">
      <c r="A193" s="2063"/>
      <c r="B193" s="97">
        <v>3</v>
      </c>
      <c r="C193" s="1174" t="s">
        <v>884</v>
      </c>
      <c r="D193" s="1230">
        <v>20</v>
      </c>
      <c r="E193" s="1230">
        <v>1949</v>
      </c>
      <c r="F193" s="1232">
        <v>13.26</v>
      </c>
      <c r="G193" s="1232">
        <v>0</v>
      </c>
      <c r="H193" s="1232">
        <v>0</v>
      </c>
      <c r="I193" s="1232">
        <f t="shared" si="31"/>
        <v>13.26</v>
      </c>
      <c r="J193" s="1302">
        <v>783.9</v>
      </c>
      <c r="K193" s="1232">
        <v>10.760999999999999</v>
      </c>
      <c r="L193" s="1302">
        <v>636.16999999999996</v>
      </c>
      <c r="M193" s="712">
        <f t="shared" si="33"/>
        <v>1.6915289938224061E-2</v>
      </c>
      <c r="N193" s="1301">
        <v>188.679</v>
      </c>
      <c r="O193" s="714">
        <f t="shared" si="34"/>
        <v>3.1915599902541776</v>
      </c>
      <c r="P193" s="1058">
        <f t="shared" si="35"/>
        <v>1014.9173962934436</v>
      </c>
      <c r="Q193" s="715">
        <f t="shared" si="36"/>
        <v>191.49359941525066</v>
      </c>
      <c r="S193" s="53"/>
      <c r="T193" s="53"/>
    </row>
    <row r="194" spans="1:20" ht="12.75">
      <c r="A194" s="2063"/>
      <c r="B194" s="97">
        <v>4</v>
      </c>
      <c r="C194" s="1174" t="s">
        <v>885</v>
      </c>
      <c r="D194" s="1230">
        <v>60</v>
      </c>
      <c r="E194" s="1230">
        <v>1963</v>
      </c>
      <c r="F194" s="1232">
        <v>46.820999999999998</v>
      </c>
      <c r="G194" s="1232">
        <v>4.9850000000000003</v>
      </c>
      <c r="H194" s="1232">
        <v>0.6</v>
      </c>
      <c r="I194" s="1232">
        <f t="shared" si="31"/>
        <v>41.235999999999997</v>
      </c>
      <c r="J194" s="1302">
        <v>2363.7600000000002</v>
      </c>
      <c r="K194" s="1232">
        <v>41.235999999999997</v>
      </c>
      <c r="L194" s="1302">
        <v>2363.7600000000002</v>
      </c>
      <c r="M194" s="712">
        <f t="shared" si="33"/>
        <v>1.7445087487731409E-2</v>
      </c>
      <c r="N194" s="1301">
        <v>188.679</v>
      </c>
      <c r="O194" s="714">
        <f t="shared" si="34"/>
        <v>3.2915216620976744</v>
      </c>
      <c r="P194" s="1058">
        <f t="shared" si="35"/>
        <v>1046.7052492638845</v>
      </c>
      <c r="Q194" s="715">
        <f t="shared" si="36"/>
        <v>197.49129972586047</v>
      </c>
      <c r="S194" s="53"/>
      <c r="T194" s="53"/>
    </row>
    <row r="195" spans="1:20" ht="12.75">
      <c r="A195" s="2063"/>
      <c r="B195" s="97">
        <v>5</v>
      </c>
      <c r="C195" s="1174" t="s">
        <v>886</v>
      </c>
      <c r="D195" s="1230">
        <v>20</v>
      </c>
      <c r="E195" s="1230">
        <v>1961</v>
      </c>
      <c r="F195" s="1232">
        <v>18.617000000000001</v>
      </c>
      <c r="G195" s="1232">
        <v>2.08</v>
      </c>
      <c r="H195" s="1232">
        <v>0.2</v>
      </c>
      <c r="I195" s="1232">
        <f t="shared" si="31"/>
        <v>16.337</v>
      </c>
      <c r="J195" s="1302">
        <v>900.48</v>
      </c>
      <c r="K195" s="1232">
        <v>16.337</v>
      </c>
      <c r="L195" s="1302">
        <v>900.48</v>
      </c>
      <c r="M195" s="712">
        <f t="shared" si="33"/>
        <v>1.8142546197583511E-2</v>
      </c>
      <c r="N195" s="1301">
        <v>188.679</v>
      </c>
      <c r="O195" s="714">
        <f t="shared" si="34"/>
        <v>3.4231174740138592</v>
      </c>
      <c r="P195" s="1058">
        <f t="shared" si="35"/>
        <v>1088.5527718550109</v>
      </c>
      <c r="Q195" s="715">
        <f t="shared" si="36"/>
        <v>205.38704844083159</v>
      </c>
      <c r="S195" s="53"/>
      <c r="T195" s="53"/>
    </row>
    <row r="196" spans="1:20" ht="12.75">
      <c r="A196" s="2063"/>
      <c r="B196" s="97">
        <v>6</v>
      </c>
      <c r="C196" s="1174" t="s">
        <v>887</v>
      </c>
      <c r="D196" s="1230">
        <v>20</v>
      </c>
      <c r="E196" s="1230">
        <v>1965</v>
      </c>
      <c r="F196" s="1232">
        <v>25.914000000000001</v>
      </c>
      <c r="G196" s="1232">
        <v>2.4860000000000002</v>
      </c>
      <c r="H196" s="1232">
        <v>3.2</v>
      </c>
      <c r="I196" s="1232">
        <f t="shared" si="31"/>
        <v>20.228000000000002</v>
      </c>
      <c r="J196" s="1302">
        <v>1026.23</v>
      </c>
      <c r="K196" s="1232">
        <v>20.227</v>
      </c>
      <c r="L196" s="1302">
        <v>1026.23</v>
      </c>
      <c r="M196" s="712">
        <f t="shared" si="33"/>
        <v>1.9710006528750865E-2</v>
      </c>
      <c r="N196" s="1301">
        <v>188.679</v>
      </c>
      <c r="O196" s="714">
        <f t="shared" si="34"/>
        <v>3.7188643218381845</v>
      </c>
      <c r="P196" s="1058">
        <f t="shared" si="35"/>
        <v>1182.6003917250518</v>
      </c>
      <c r="Q196" s="715">
        <f t="shared" si="36"/>
        <v>223.13185931029108</v>
      </c>
      <c r="S196" s="53"/>
      <c r="T196" s="53"/>
    </row>
    <row r="197" spans="1:20" ht="12.75">
      <c r="A197" s="2063"/>
      <c r="B197" s="97">
        <v>7</v>
      </c>
      <c r="C197" s="1174" t="s">
        <v>888</v>
      </c>
      <c r="D197" s="1230">
        <v>15</v>
      </c>
      <c r="E197" s="1230">
        <v>1950</v>
      </c>
      <c r="F197" s="1232">
        <v>9.8810000000000002</v>
      </c>
      <c r="G197" s="1232"/>
      <c r="H197" s="1232"/>
      <c r="I197" s="1232">
        <f t="shared" si="31"/>
        <v>9.8810000000000002</v>
      </c>
      <c r="J197" s="1302">
        <v>486.52</v>
      </c>
      <c r="K197" s="1232">
        <v>9.8810000000000002</v>
      </c>
      <c r="L197" s="1302">
        <v>486.52</v>
      </c>
      <c r="M197" s="712">
        <f t="shared" si="33"/>
        <v>2.0309545342431966E-2</v>
      </c>
      <c r="N197" s="1301">
        <v>188.679</v>
      </c>
      <c r="O197" s="714">
        <f t="shared" si="34"/>
        <v>3.8319847056647212</v>
      </c>
      <c r="P197" s="1058">
        <f t="shared" si="35"/>
        <v>1218.5727205459179</v>
      </c>
      <c r="Q197" s="715">
        <f t="shared" si="36"/>
        <v>229.91908233988326</v>
      </c>
      <c r="S197" s="53"/>
      <c r="T197" s="53"/>
    </row>
    <row r="198" spans="1:20" ht="12.75">
      <c r="A198" s="2063"/>
      <c r="B198" s="97">
        <v>8</v>
      </c>
      <c r="C198" s="1174" t="s">
        <v>889</v>
      </c>
      <c r="D198" s="1230">
        <v>32</v>
      </c>
      <c r="E198" s="1230">
        <v>1942</v>
      </c>
      <c r="F198" s="1232">
        <v>38.96</v>
      </c>
      <c r="G198" s="1232">
        <v>2.7509399999999999</v>
      </c>
      <c r="H198" s="1232">
        <v>0.32</v>
      </c>
      <c r="I198" s="1232">
        <f t="shared" si="31"/>
        <v>35.889060000000001</v>
      </c>
      <c r="J198" s="1302">
        <v>1720.08</v>
      </c>
      <c r="K198" s="1232">
        <v>33.476959999999998</v>
      </c>
      <c r="L198" s="1302">
        <v>1604.33</v>
      </c>
      <c r="M198" s="712">
        <f t="shared" si="33"/>
        <v>2.0866629683419246E-2</v>
      </c>
      <c r="N198" s="1301">
        <v>188.679</v>
      </c>
      <c r="O198" s="714">
        <f t="shared" si="34"/>
        <v>3.9370948220378601</v>
      </c>
      <c r="P198" s="1058">
        <f t="shared" si="35"/>
        <v>1251.9977810051548</v>
      </c>
      <c r="Q198" s="715">
        <f t="shared" si="36"/>
        <v>236.22568932227162</v>
      </c>
      <c r="S198" s="53"/>
      <c r="T198" s="53"/>
    </row>
    <row r="199" spans="1:20" ht="12.75">
      <c r="A199" s="2063"/>
      <c r="B199" s="97">
        <v>9</v>
      </c>
      <c r="C199" s="1174" t="s">
        <v>890</v>
      </c>
      <c r="D199" s="1230">
        <v>9</v>
      </c>
      <c r="E199" s="1230">
        <v>1955</v>
      </c>
      <c r="F199" s="1232">
        <v>9.0660000000000007</v>
      </c>
      <c r="G199" s="1232">
        <v>0.53200000000000003</v>
      </c>
      <c r="H199" s="1232">
        <v>7.0000000000000007E-2</v>
      </c>
      <c r="I199" s="1232">
        <f>F199-G199-H199</f>
        <v>8.4640000000000004</v>
      </c>
      <c r="J199" s="1302">
        <v>399.33</v>
      </c>
      <c r="K199" s="1232">
        <v>7.2480000000000002</v>
      </c>
      <c r="L199" s="1302">
        <v>341.96</v>
      </c>
      <c r="M199" s="712">
        <f t="shared" si="33"/>
        <v>2.119546145748041E-2</v>
      </c>
      <c r="N199" s="1301">
        <v>188.679</v>
      </c>
      <c r="O199" s="714">
        <f t="shared" si="34"/>
        <v>3.9991384723359462</v>
      </c>
      <c r="P199" s="1058">
        <f t="shared" si="35"/>
        <v>1271.7276874488246</v>
      </c>
      <c r="Q199" s="715">
        <f t="shared" si="36"/>
        <v>239.94830834015676</v>
      </c>
      <c r="S199" s="53"/>
      <c r="T199" s="53"/>
    </row>
    <row r="200" spans="1:20" ht="13.5" thickBot="1">
      <c r="A200" s="2063"/>
      <c r="B200" s="97">
        <v>10</v>
      </c>
      <c r="C200" s="1176" t="s">
        <v>891</v>
      </c>
      <c r="D200" s="1233">
        <v>6</v>
      </c>
      <c r="E200" s="1233">
        <v>1953</v>
      </c>
      <c r="F200" s="1235">
        <v>4.3869999999999996</v>
      </c>
      <c r="G200" s="1235">
        <v>0.372</v>
      </c>
      <c r="H200" s="1235">
        <v>0.04</v>
      </c>
      <c r="I200" s="1303">
        <f>F200-G200-H200</f>
        <v>3.9749999999999996</v>
      </c>
      <c r="J200" s="1304">
        <v>272.16000000000003</v>
      </c>
      <c r="K200" s="1235">
        <v>3.0419999999999998</v>
      </c>
      <c r="L200" s="1304">
        <v>142.96</v>
      </c>
      <c r="M200" s="1195">
        <f t="shared" si="33"/>
        <v>2.1278679350867372E-2</v>
      </c>
      <c r="N200" s="1304">
        <v>188.679</v>
      </c>
      <c r="O200" s="1177">
        <f t="shared" si="34"/>
        <v>4.0148399412423048</v>
      </c>
      <c r="P200" s="1177">
        <f t="shared" si="35"/>
        <v>1276.7207610520425</v>
      </c>
      <c r="Q200" s="1178">
        <f t="shared" si="36"/>
        <v>240.89039647453831</v>
      </c>
      <c r="S200" s="53"/>
      <c r="T200" s="53"/>
    </row>
    <row r="201" spans="1:20" ht="12.75" customHeight="1">
      <c r="A201" s="2086" t="s">
        <v>345</v>
      </c>
      <c r="B201" s="21">
        <v>1</v>
      </c>
      <c r="C201" s="1061" t="s">
        <v>892</v>
      </c>
      <c r="D201" s="1062">
        <v>7</v>
      </c>
      <c r="E201" s="1062">
        <v>1925</v>
      </c>
      <c r="F201" s="1237">
        <v>8.0389999999999997</v>
      </c>
      <c r="G201" s="1237">
        <v>0.10659</v>
      </c>
      <c r="H201" s="1237">
        <v>0.06</v>
      </c>
      <c r="I201" s="1237">
        <f t="shared" ref="I201:I208" si="37">F201-G201-H201</f>
        <v>7.8724100000000004</v>
      </c>
      <c r="J201" s="1305">
        <v>368.39</v>
      </c>
      <c r="K201" s="1237">
        <v>2.67293</v>
      </c>
      <c r="L201" s="1305">
        <v>125.08</v>
      </c>
      <c r="M201" s="828">
        <f>K201/L201</f>
        <v>2.136976335145507E-2</v>
      </c>
      <c r="N201" s="1305">
        <v>188.679</v>
      </c>
      <c r="O201" s="830">
        <f>M201*N201</f>
        <v>4.0320255793891908</v>
      </c>
      <c r="P201" s="830">
        <f>M201*60*1000</f>
        <v>1282.1858010873041</v>
      </c>
      <c r="Q201" s="831">
        <f>P201*N201/1000</f>
        <v>241.92153476335147</v>
      </c>
      <c r="S201" s="53"/>
      <c r="T201" s="53"/>
    </row>
    <row r="202" spans="1:20" ht="12.75">
      <c r="A202" s="2087"/>
      <c r="B202" s="23">
        <v>2</v>
      </c>
      <c r="C202" s="1182" t="s">
        <v>893</v>
      </c>
      <c r="D202" s="1238">
        <v>26</v>
      </c>
      <c r="E202" s="1238">
        <v>1962</v>
      </c>
      <c r="F202" s="1240">
        <v>23.494</v>
      </c>
      <c r="G202" s="1240">
        <v>2.5637699999999999</v>
      </c>
      <c r="H202" s="1240">
        <v>0.24</v>
      </c>
      <c r="I202" s="1307">
        <f t="shared" si="37"/>
        <v>20.690230000000003</v>
      </c>
      <c r="J202" s="1308">
        <v>1297.6199999999999</v>
      </c>
      <c r="K202" s="1240">
        <v>19.5563</v>
      </c>
      <c r="L202" s="1308">
        <v>902.53</v>
      </c>
      <c r="M202" s="716">
        <f t="shared" ref="M202:M210" si="38">K202/L202</f>
        <v>2.166831019467497E-2</v>
      </c>
      <c r="N202" s="1306">
        <v>188.679</v>
      </c>
      <c r="O202" s="718">
        <f t="shared" ref="O202:O210" si="39">M202*N202</f>
        <v>4.0883550992210784</v>
      </c>
      <c r="P202" s="1066">
        <f t="shared" ref="P202:P210" si="40">M202*60*1000</f>
        <v>1300.0986116804982</v>
      </c>
      <c r="Q202" s="719">
        <f t="shared" ref="Q202:Q210" si="41">P202*N202/1000</f>
        <v>245.30130595326472</v>
      </c>
      <c r="S202" s="53"/>
      <c r="T202" s="53"/>
    </row>
    <row r="203" spans="1:20" ht="12.75">
      <c r="A203" s="2087"/>
      <c r="B203" s="23">
        <v>3</v>
      </c>
      <c r="C203" s="1182" t="s">
        <v>894</v>
      </c>
      <c r="D203" s="1238">
        <v>19</v>
      </c>
      <c r="E203" s="1238">
        <v>1957</v>
      </c>
      <c r="F203" s="1240">
        <v>17.690000000000001</v>
      </c>
      <c r="G203" s="1240">
        <v>1.0609999999999999</v>
      </c>
      <c r="H203" s="1240">
        <v>0.16</v>
      </c>
      <c r="I203" s="1240">
        <f t="shared" si="37"/>
        <v>16.469000000000001</v>
      </c>
      <c r="J203" s="1308">
        <v>748.5</v>
      </c>
      <c r="K203" s="1240">
        <v>16.468689999999999</v>
      </c>
      <c r="L203" s="1308">
        <v>748.5</v>
      </c>
      <c r="M203" s="716">
        <f t="shared" si="38"/>
        <v>2.2002257849031395E-2</v>
      </c>
      <c r="N203" s="1306">
        <v>188.679</v>
      </c>
      <c r="O203" s="718">
        <f t="shared" si="39"/>
        <v>4.1513640086973949</v>
      </c>
      <c r="P203" s="1066">
        <f t="shared" si="40"/>
        <v>1320.1354709418838</v>
      </c>
      <c r="Q203" s="719">
        <f t="shared" si="41"/>
        <v>249.0818405218437</v>
      </c>
      <c r="S203" s="53"/>
      <c r="T203" s="53"/>
    </row>
    <row r="204" spans="1:20" ht="12.75">
      <c r="A204" s="2087"/>
      <c r="B204" s="23">
        <v>4</v>
      </c>
      <c r="C204" s="1182" t="s">
        <v>895</v>
      </c>
      <c r="D204" s="1238">
        <v>20</v>
      </c>
      <c r="E204" s="1238">
        <v>1960</v>
      </c>
      <c r="F204" s="1240">
        <v>21.661000000000001</v>
      </c>
      <c r="G204" s="1240">
        <v>2.0510000000000002</v>
      </c>
      <c r="H204" s="1240">
        <v>0.2</v>
      </c>
      <c r="I204" s="1240">
        <f t="shared" si="37"/>
        <v>19.41</v>
      </c>
      <c r="J204" s="1308">
        <v>881.45</v>
      </c>
      <c r="K204" s="1240">
        <v>19.41</v>
      </c>
      <c r="L204" s="1308">
        <v>881.45</v>
      </c>
      <c r="M204" s="716">
        <f t="shared" si="38"/>
        <v>2.2020534346814908E-2</v>
      </c>
      <c r="N204" s="1306">
        <v>188.679</v>
      </c>
      <c r="O204" s="718">
        <f t="shared" si="39"/>
        <v>4.1548124000226903</v>
      </c>
      <c r="P204" s="1066">
        <f t="shared" si="40"/>
        <v>1321.2320608088946</v>
      </c>
      <c r="Q204" s="719">
        <f t="shared" si="41"/>
        <v>249.28874400136144</v>
      </c>
      <c r="S204" s="53"/>
      <c r="T204" s="53"/>
    </row>
    <row r="205" spans="1:20" ht="12.75">
      <c r="A205" s="2087"/>
      <c r="B205" s="23">
        <v>5</v>
      </c>
      <c r="C205" s="1182" t="s">
        <v>896</v>
      </c>
      <c r="D205" s="1238">
        <v>20</v>
      </c>
      <c r="E205" s="1238">
        <v>1962</v>
      </c>
      <c r="F205" s="1240">
        <v>22.992000000000001</v>
      </c>
      <c r="G205" s="1240">
        <v>1.633</v>
      </c>
      <c r="H205" s="1240">
        <v>0.2</v>
      </c>
      <c r="I205" s="1307">
        <f>F205-G205-H205</f>
        <v>21.159000000000002</v>
      </c>
      <c r="J205" s="1308">
        <v>927.86</v>
      </c>
      <c r="K205" s="1240">
        <v>21.158999999999999</v>
      </c>
      <c r="L205" s="1308">
        <v>927.86</v>
      </c>
      <c r="M205" s="716">
        <f t="shared" si="38"/>
        <v>2.280408682344319E-2</v>
      </c>
      <c r="N205" s="1306">
        <v>188.679</v>
      </c>
      <c r="O205" s="718">
        <f t="shared" si="39"/>
        <v>4.3026522977604378</v>
      </c>
      <c r="P205" s="1066">
        <f t="shared" si="40"/>
        <v>1368.2452094065914</v>
      </c>
      <c r="Q205" s="719">
        <f t="shared" si="41"/>
        <v>258.15913786562623</v>
      </c>
      <c r="S205" s="53"/>
      <c r="T205" s="53"/>
    </row>
    <row r="206" spans="1:20" ht="12.75">
      <c r="A206" s="2087"/>
      <c r="B206" s="23">
        <v>6</v>
      </c>
      <c r="C206" s="1182" t="s">
        <v>897</v>
      </c>
      <c r="D206" s="1238">
        <v>9</v>
      </c>
      <c r="E206" s="1238">
        <v>1925</v>
      </c>
      <c r="F206" s="1240">
        <v>16.794</v>
      </c>
      <c r="G206" s="1240"/>
      <c r="H206" s="1240"/>
      <c r="I206" s="1307">
        <f t="shared" si="37"/>
        <v>16.794</v>
      </c>
      <c r="J206" s="1308">
        <v>684.99</v>
      </c>
      <c r="K206" s="1240">
        <v>6.9785599999999999</v>
      </c>
      <c r="L206" s="1308">
        <v>284.64</v>
      </c>
      <c r="M206" s="716">
        <f t="shared" si="38"/>
        <v>2.4517144463181564E-2</v>
      </c>
      <c r="N206" s="1306">
        <v>188.679</v>
      </c>
      <c r="O206" s="718">
        <f t="shared" si="39"/>
        <v>4.6258703001686339</v>
      </c>
      <c r="P206" s="1066">
        <f t="shared" si="40"/>
        <v>1471.0286677908939</v>
      </c>
      <c r="Q206" s="719">
        <f t="shared" si="41"/>
        <v>277.55221801011805</v>
      </c>
      <c r="S206" s="53"/>
      <c r="T206" s="53"/>
    </row>
    <row r="207" spans="1:20" ht="12.75">
      <c r="A207" s="2087"/>
      <c r="B207" s="23">
        <v>7</v>
      </c>
      <c r="C207" s="1182" t="s">
        <v>898</v>
      </c>
      <c r="D207" s="1238">
        <v>6</v>
      </c>
      <c r="E207" s="1238">
        <v>1955</v>
      </c>
      <c r="F207" s="1240">
        <v>6.7759999999999998</v>
      </c>
      <c r="G207" s="1240">
        <v>0.10659</v>
      </c>
      <c r="H207" s="1240">
        <v>0.06</v>
      </c>
      <c r="I207" s="1240">
        <f t="shared" si="37"/>
        <v>6.6094100000000005</v>
      </c>
      <c r="J207" s="1308">
        <v>249.66</v>
      </c>
      <c r="K207" s="1240">
        <v>5.4662800000000002</v>
      </c>
      <c r="L207" s="1308">
        <v>206.48</v>
      </c>
      <c r="M207" s="716">
        <f t="shared" si="38"/>
        <v>2.6473653622626891E-2</v>
      </c>
      <c r="N207" s="1306">
        <v>188.679</v>
      </c>
      <c r="O207" s="718">
        <f t="shared" si="39"/>
        <v>4.9950224918636188</v>
      </c>
      <c r="P207" s="1066">
        <f t="shared" si="40"/>
        <v>1588.4192173576134</v>
      </c>
      <c r="Q207" s="719">
        <f t="shared" si="41"/>
        <v>299.70134951181717</v>
      </c>
      <c r="S207" s="53"/>
      <c r="T207" s="53"/>
    </row>
    <row r="208" spans="1:20" ht="12.75">
      <c r="A208" s="2087"/>
      <c r="B208" s="23">
        <v>8</v>
      </c>
      <c r="C208" s="1182" t="s">
        <v>899</v>
      </c>
      <c r="D208" s="1238">
        <v>6</v>
      </c>
      <c r="E208" s="1238">
        <v>1959</v>
      </c>
      <c r="F208" s="1240">
        <v>9.6340000000000003</v>
      </c>
      <c r="G208" s="1240">
        <v>0.44675999999999999</v>
      </c>
      <c r="H208" s="1240">
        <v>0.66</v>
      </c>
      <c r="I208" s="1240">
        <f t="shared" si="37"/>
        <v>8.5272400000000008</v>
      </c>
      <c r="J208" s="1308">
        <v>311.52</v>
      </c>
      <c r="K208" s="1240">
        <v>5.9459</v>
      </c>
      <c r="L208" s="1308">
        <v>217.22</v>
      </c>
      <c r="M208" s="716">
        <f t="shared" si="38"/>
        <v>2.737270969523985E-2</v>
      </c>
      <c r="N208" s="1306">
        <v>188.679</v>
      </c>
      <c r="O208" s="718">
        <f t="shared" si="39"/>
        <v>5.1646554925881594</v>
      </c>
      <c r="P208" s="1066">
        <f t="shared" si="40"/>
        <v>1642.3625817143909</v>
      </c>
      <c r="Q208" s="719">
        <f t="shared" si="41"/>
        <v>309.87932955528959</v>
      </c>
      <c r="S208" s="53"/>
      <c r="T208" s="53"/>
    </row>
    <row r="209" spans="1:20" ht="12.75">
      <c r="A209" s="2087"/>
      <c r="B209" s="23">
        <v>9</v>
      </c>
      <c r="C209" s="1182" t="s">
        <v>900</v>
      </c>
      <c r="D209" s="1238">
        <v>23</v>
      </c>
      <c r="E209" s="1238">
        <v>1963</v>
      </c>
      <c r="F209" s="1240">
        <v>14.736000000000001</v>
      </c>
      <c r="G209" s="1240"/>
      <c r="H209" s="1240"/>
      <c r="I209" s="1240">
        <f>F209-G209-H209</f>
        <v>14.736000000000001</v>
      </c>
      <c r="J209" s="1308">
        <v>502.6</v>
      </c>
      <c r="K209" s="1240">
        <v>14.736000000000001</v>
      </c>
      <c r="L209" s="1308">
        <v>502.6</v>
      </c>
      <c r="M209" s="716">
        <f t="shared" si="38"/>
        <v>2.9319538400318344E-2</v>
      </c>
      <c r="N209" s="1306">
        <v>188.679</v>
      </c>
      <c r="O209" s="718">
        <f t="shared" si="39"/>
        <v>5.5319811858336649</v>
      </c>
      <c r="P209" s="1066">
        <f t="shared" si="40"/>
        <v>1759.1723040191005</v>
      </c>
      <c r="Q209" s="719">
        <f t="shared" si="41"/>
        <v>331.91887115001987</v>
      </c>
      <c r="S209" s="53"/>
      <c r="T209" s="53"/>
    </row>
    <row r="210" spans="1:20" ht="13.5" thickBot="1">
      <c r="A210" s="2088"/>
      <c r="B210" s="26">
        <v>10</v>
      </c>
      <c r="C210" s="1183" t="s">
        <v>901</v>
      </c>
      <c r="D210" s="1243">
        <v>6</v>
      </c>
      <c r="E210" s="1243">
        <v>1926</v>
      </c>
      <c r="F210" s="1246">
        <v>8.8879999999999999</v>
      </c>
      <c r="G210" s="1246">
        <v>0.31900000000000001</v>
      </c>
      <c r="H210" s="1246">
        <v>0.8</v>
      </c>
      <c r="I210" s="1246">
        <f>F210-G210-H210</f>
        <v>7.7689999999999992</v>
      </c>
      <c r="J210" s="1309">
        <v>254.15</v>
      </c>
      <c r="K210" s="1246">
        <v>5.9386000000000001</v>
      </c>
      <c r="L210" s="1309">
        <v>194.28</v>
      </c>
      <c r="M210" s="1188">
        <f t="shared" si="38"/>
        <v>3.0567222565369569E-2</v>
      </c>
      <c r="N210" s="1309">
        <v>188.679</v>
      </c>
      <c r="O210" s="1184">
        <f t="shared" si="39"/>
        <v>5.7673929864113651</v>
      </c>
      <c r="P210" s="1184">
        <f t="shared" si="40"/>
        <v>1834.033353922174</v>
      </c>
      <c r="Q210" s="1185">
        <f t="shared" si="41"/>
        <v>346.0435791846819</v>
      </c>
      <c r="S210" s="53"/>
      <c r="T210" s="53"/>
    </row>
    <row r="211" spans="1:20" ht="12.75">
      <c r="S211" s="53"/>
      <c r="T211" s="53"/>
    </row>
    <row r="212" spans="1:20" ht="12.75">
      <c r="S212" s="53"/>
      <c r="T212" s="53"/>
    </row>
    <row r="213" spans="1:20" ht="12.75">
      <c r="S213" s="53"/>
      <c r="T213" s="53"/>
    </row>
    <row r="214" spans="1:20" s="12" customFormat="1" ht="15">
      <c r="A214" s="2006" t="s">
        <v>37</v>
      </c>
      <c r="B214" s="2006"/>
      <c r="C214" s="2006"/>
      <c r="D214" s="2006"/>
      <c r="E214" s="2006"/>
      <c r="F214" s="2006"/>
      <c r="G214" s="2006"/>
      <c r="H214" s="2006"/>
      <c r="I214" s="2006"/>
      <c r="J214" s="2006"/>
      <c r="K214" s="2006"/>
      <c r="L214" s="2006"/>
      <c r="M214" s="2006"/>
      <c r="N214" s="2006"/>
      <c r="O214" s="2006"/>
      <c r="P214" s="2006"/>
      <c r="Q214" s="2006"/>
      <c r="S214" s="729"/>
      <c r="T214" s="729"/>
    </row>
    <row r="215" spans="1:20" s="12" customFormat="1" ht="13.5" customHeight="1" thickBot="1">
      <c r="A215" s="1330"/>
      <c r="B215" s="1330"/>
      <c r="C215" s="1330"/>
      <c r="D215" s="1330"/>
      <c r="E215" s="1986" t="s">
        <v>559</v>
      </c>
      <c r="F215" s="1986"/>
      <c r="G215" s="1986"/>
      <c r="H215" s="1986"/>
      <c r="I215" s="1330">
        <v>3.9</v>
      </c>
      <c r="J215" s="1330" t="s">
        <v>558</v>
      </c>
      <c r="K215" s="1330" t="s">
        <v>560</v>
      </c>
      <c r="L215" s="1331">
        <v>423</v>
      </c>
      <c r="M215" s="1330"/>
      <c r="N215" s="1330"/>
      <c r="O215" s="1330"/>
      <c r="P215" s="1330"/>
      <c r="Q215" s="1330"/>
      <c r="S215" s="53"/>
      <c r="T215" s="53"/>
    </row>
    <row r="216" spans="1:20" ht="12.75" customHeight="1">
      <c r="A216" s="2015" t="s">
        <v>1</v>
      </c>
      <c r="B216" s="2018" t="s">
        <v>0</v>
      </c>
      <c r="C216" s="1990" t="s">
        <v>2</v>
      </c>
      <c r="D216" s="1990" t="s">
        <v>3</v>
      </c>
      <c r="E216" s="1990" t="s">
        <v>13</v>
      </c>
      <c r="F216" s="1993" t="s">
        <v>14</v>
      </c>
      <c r="G216" s="1994"/>
      <c r="H216" s="1994"/>
      <c r="I216" s="1995"/>
      <c r="J216" s="1990" t="s">
        <v>4</v>
      </c>
      <c r="K216" s="1990" t="s">
        <v>15</v>
      </c>
      <c r="L216" s="1990" t="s">
        <v>5</v>
      </c>
      <c r="M216" s="1990" t="s">
        <v>6</v>
      </c>
      <c r="N216" s="1990" t="s">
        <v>16</v>
      </c>
      <c r="O216" s="2020" t="s">
        <v>17</v>
      </c>
      <c r="P216" s="1990" t="s">
        <v>25</v>
      </c>
      <c r="Q216" s="2009" t="s">
        <v>26</v>
      </c>
      <c r="S216" s="53"/>
      <c r="T216" s="53"/>
    </row>
    <row r="217" spans="1:20" s="2" customFormat="1" ht="33.75">
      <c r="A217" s="2016"/>
      <c r="B217" s="2019"/>
      <c r="C217" s="1991"/>
      <c r="D217" s="1992"/>
      <c r="E217" s="1992"/>
      <c r="F217" s="724" t="s">
        <v>18</v>
      </c>
      <c r="G217" s="724" t="s">
        <v>19</v>
      </c>
      <c r="H217" s="724" t="s">
        <v>20</v>
      </c>
      <c r="I217" s="724" t="s">
        <v>21</v>
      </c>
      <c r="J217" s="1992"/>
      <c r="K217" s="1992"/>
      <c r="L217" s="1992"/>
      <c r="M217" s="1992"/>
      <c r="N217" s="1992"/>
      <c r="O217" s="2021"/>
      <c r="P217" s="1992"/>
      <c r="Q217" s="2010"/>
      <c r="S217" s="53"/>
      <c r="T217" s="53"/>
    </row>
    <row r="218" spans="1:20" s="3" customFormat="1" ht="13.5" customHeight="1" thickBot="1">
      <c r="A218" s="2017"/>
      <c r="B218" s="2051"/>
      <c r="C218" s="2052"/>
      <c r="D218" s="38" t="s">
        <v>7</v>
      </c>
      <c r="E218" s="38" t="s">
        <v>8</v>
      </c>
      <c r="F218" s="38" t="s">
        <v>9</v>
      </c>
      <c r="G218" s="38" t="s">
        <v>9</v>
      </c>
      <c r="H218" s="38" t="s">
        <v>9</v>
      </c>
      <c r="I218" s="38" t="s">
        <v>9</v>
      </c>
      <c r="J218" s="38" t="s">
        <v>22</v>
      </c>
      <c r="K218" s="38" t="s">
        <v>9</v>
      </c>
      <c r="L218" s="38" t="s">
        <v>22</v>
      </c>
      <c r="M218" s="38" t="s">
        <v>65</v>
      </c>
      <c r="N218" s="38" t="s">
        <v>10</v>
      </c>
      <c r="O218" s="38" t="s">
        <v>66</v>
      </c>
      <c r="P218" s="39" t="s">
        <v>27</v>
      </c>
      <c r="Q218" s="40" t="s">
        <v>28</v>
      </c>
      <c r="S218" s="53"/>
      <c r="T218" s="53"/>
    </row>
    <row r="219" spans="1:20" s="57" customFormat="1" ht="12.75">
      <c r="A219" s="2105" t="s">
        <v>342</v>
      </c>
      <c r="B219" s="64">
        <v>1</v>
      </c>
      <c r="C219" s="1083" t="s">
        <v>487</v>
      </c>
      <c r="D219" s="1702">
        <v>100</v>
      </c>
      <c r="E219" s="1031" t="s">
        <v>43</v>
      </c>
      <c r="F219" s="808">
        <f>G219+H219+I219</f>
        <v>33.344719000000005</v>
      </c>
      <c r="G219" s="1201">
        <v>7.1323500000000006</v>
      </c>
      <c r="H219" s="1201">
        <v>16</v>
      </c>
      <c r="I219" s="1201">
        <v>10.212369000000001</v>
      </c>
      <c r="J219" s="1084">
        <v>4428.2300000000005</v>
      </c>
      <c r="K219" s="1202">
        <v>10.212369000000001</v>
      </c>
      <c r="L219" s="1084">
        <v>4428.2300000000005</v>
      </c>
      <c r="M219" s="1033">
        <f>K219/L219</f>
        <v>2.306196606770651E-3</v>
      </c>
      <c r="N219" s="1084">
        <v>220.02</v>
      </c>
      <c r="O219" s="1085">
        <f>M219*N219</f>
        <v>0.50740937742167869</v>
      </c>
      <c r="P219" s="1085">
        <f>M219*60*1000</f>
        <v>138.37179640623907</v>
      </c>
      <c r="Q219" s="703">
        <f>P219*N219/1000</f>
        <v>30.444562645300721</v>
      </c>
      <c r="S219" s="53"/>
      <c r="T219" s="53"/>
    </row>
    <row r="220" spans="1:20" s="57" customFormat="1" ht="12.75">
      <c r="A220" s="2023"/>
      <c r="B220" s="56">
        <v>2</v>
      </c>
      <c r="C220" s="1086" t="s">
        <v>490</v>
      </c>
      <c r="D220" s="1703">
        <v>55</v>
      </c>
      <c r="E220" s="1031" t="s">
        <v>43</v>
      </c>
      <c r="F220" s="808">
        <f t="shared" ref="F220:F228" si="42">G220+H220+I220</f>
        <v>20.062000000000001</v>
      </c>
      <c r="G220" s="1203">
        <v>3.9780000000000002</v>
      </c>
      <c r="H220" s="1203">
        <v>8.56</v>
      </c>
      <c r="I220" s="1203">
        <v>7.524</v>
      </c>
      <c r="J220" s="1087">
        <v>2537.7200000000003</v>
      </c>
      <c r="K220" s="1204">
        <v>7.524</v>
      </c>
      <c r="L220" s="1087">
        <v>2537.7200000000003</v>
      </c>
      <c r="M220" s="705">
        <f t="shared" ref="M220:M228" si="43">K220/L220</f>
        <v>2.9648661002789904E-3</v>
      </c>
      <c r="N220" s="1084">
        <v>220.02</v>
      </c>
      <c r="O220" s="706">
        <f t="shared" ref="O220:O238" si="44">M220*N220</f>
        <v>0.65232983938338351</v>
      </c>
      <c r="P220" s="1085">
        <f t="shared" ref="P220:P238" si="45">M220*60*1000</f>
        <v>177.89196601673942</v>
      </c>
      <c r="Q220" s="707">
        <f t="shared" ref="Q220:Q238" si="46">P220*N220/1000</f>
        <v>39.139790363003002</v>
      </c>
      <c r="S220" s="53"/>
      <c r="T220" s="53"/>
    </row>
    <row r="221" spans="1:20" ht="12.75">
      <c r="A221" s="2023"/>
      <c r="B221" s="15">
        <v>3</v>
      </c>
      <c r="C221" s="1086" t="s">
        <v>769</v>
      </c>
      <c r="D221" s="1703">
        <v>76</v>
      </c>
      <c r="E221" s="1031" t="s">
        <v>43</v>
      </c>
      <c r="F221" s="808">
        <f t="shared" si="42"/>
        <v>31.479887999999999</v>
      </c>
      <c r="G221" s="1203">
        <v>6.7829999999999995</v>
      </c>
      <c r="H221" s="1203">
        <v>11.92</v>
      </c>
      <c r="I221" s="1203">
        <v>12.776888</v>
      </c>
      <c r="J221" s="1087">
        <v>3987.52</v>
      </c>
      <c r="K221" s="1204">
        <v>12.776888</v>
      </c>
      <c r="L221" s="1087">
        <v>3987.52</v>
      </c>
      <c r="M221" s="705">
        <f t="shared" si="43"/>
        <v>3.204219163791028E-3</v>
      </c>
      <c r="N221" s="1084">
        <v>220.02</v>
      </c>
      <c r="O221" s="706">
        <f t="shared" si="44"/>
        <v>0.70499230041730199</v>
      </c>
      <c r="P221" s="1085">
        <f t="shared" si="45"/>
        <v>192.25314982746167</v>
      </c>
      <c r="Q221" s="707">
        <f t="shared" si="46"/>
        <v>42.299538025038117</v>
      </c>
      <c r="S221" s="53"/>
      <c r="T221" s="53"/>
    </row>
    <row r="222" spans="1:20" ht="12.75">
      <c r="A222" s="2023"/>
      <c r="B222" s="15">
        <v>4</v>
      </c>
      <c r="C222" s="1086" t="s">
        <v>488</v>
      </c>
      <c r="D222" s="1703">
        <v>28</v>
      </c>
      <c r="E222" s="1031" t="s">
        <v>43</v>
      </c>
      <c r="F222" s="808">
        <f t="shared" si="42"/>
        <v>10.999998000000001</v>
      </c>
      <c r="G222" s="1203">
        <v>1.776789</v>
      </c>
      <c r="H222" s="1203">
        <v>4.08</v>
      </c>
      <c r="I222" s="1203">
        <v>5.1432090000000006</v>
      </c>
      <c r="J222" s="1087">
        <v>1539.28</v>
      </c>
      <c r="K222" s="1204">
        <v>5.1432090000000006</v>
      </c>
      <c r="L222" s="1087">
        <v>1539.28</v>
      </c>
      <c r="M222" s="705">
        <f t="shared" si="43"/>
        <v>3.3413082739982333E-3</v>
      </c>
      <c r="N222" s="1084">
        <v>220.02</v>
      </c>
      <c r="O222" s="706">
        <f t="shared" si="44"/>
        <v>0.73515464644509132</v>
      </c>
      <c r="P222" s="1085">
        <f t="shared" si="45"/>
        <v>200.478496439894</v>
      </c>
      <c r="Q222" s="707">
        <f t="shared" si="46"/>
        <v>44.109278786705481</v>
      </c>
      <c r="S222" s="53"/>
      <c r="T222" s="53"/>
    </row>
    <row r="223" spans="1:20" ht="12.75">
      <c r="A223" s="2023"/>
      <c r="B223" s="15">
        <v>5</v>
      </c>
      <c r="C223" s="1086" t="s">
        <v>770</v>
      </c>
      <c r="D223" s="1703">
        <v>31</v>
      </c>
      <c r="E223" s="1031" t="s">
        <v>43</v>
      </c>
      <c r="F223" s="808">
        <f t="shared" si="42"/>
        <v>12.220099999999999</v>
      </c>
      <c r="G223" s="1203">
        <v>2.5500000000000003</v>
      </c>
      <c r="H223" s="1203">
        <v>4.72</v>
      </c>
      <c r="I223" s="1203">
        <v>4.9500999999999999</v>
      </c>
      <c r="J223" s="1087">
        <v>1426.8500000000001</v>
      </c>
      <c r="K223" s="1204">
        <v>4.9500999999999999</v>
      </c>
      <c r="L223" s="1087">
        <v>1426.8500000000001</v>
      </c>
      <c r="M223" s="705">
        <f t="shared" si="43"/>
        <v>3.4692504467883798E-3</v>
      </c>
      <c r="N223" s="1084">
        <v>220.02</v>
      </c>
      <c r="O223" s="706">
        <f t="shared" si="44"/>
        <v>0.76330448330237932</v>
      </c>
      <c r="P223" s="1085">
        <f t="shared" si="45"/>
        <v>208.15502680730279</v>
      </c>
      <c r="Q223" s="707">
        <f t="shared" si="46"/>
        <v>45.79826899814276</v>
      </c>
      <c r="S223" s="53"/>
      <c r="T223" s="53"/>
    </row>
    <row r="224" spans="1:20" ht="12.75">
      <c r="A224" s="2023"/>
      <c r="B224" s="15">
        <v>6</v>
      </c>
      <c r="C224" s="1086" t="s">
        <v>486</v>
      </c>
      <c r="D224" s="1703">
        <v>45</v>
      </c>
      <c r="E224" s="1031" t="s">
        <v>43</v>
      </c>
      <c r="F224" s="808">
        <f t="shared" si="42"/>
        <v>19.03</v>
      </c>
      <c r="G224" s="1203">
        <v>2.7030000000000003</v>
      </c>
      <c r="H224" s="1203">
        <v>7.05</v>
      </c>
      <c r="I224" s="1203">
        <v>9.277000000000001</v>
      </c>
      <c r="J224" s="1087">
        <v>2331.34</v>
      </c>
      <c r="K224" s="1204">
        <v>9.277000000000001</v>
      </c>
      <c r="L224" s="1087">
        <v>2331.34</v>
      </c>
      <c r="M224" s="705">
        <f t="shared" si="43"/>
        <v>3.9792565648940096E-3</v>
      </c>
      <c r="N224" s="1084">
        <v>220.02</v>
      </c>
      <c r="O224" s="706">
        <f t="shared" si="44"/>
        <v>0.87551602940798001</v>
      </c>
      <c r="P224" s="1085">
        <f t="shared" si="45"/>
        <v>238.75539389364059</v>
      </c>
      <c r="Q224" s="707">
        <f t="shared" si="46"/>
        <v>52.530961764478803</v>
      </c>
      <c r="S224" s="53"/>
      <c r="T224" s="53"/>
    </row>
    <row r="225" spans="1:20" ht="12.75">
      <c r="A225" s="2023"/>
      <c r="B225" s="15">
        <v>7</v>
      </c>
      <c r="C225" s="1086" t="s">
        <v>771</v>
      </c>
      <c r="D225" s="1703">
        <v>76</v>
      </c>
      <c r="E225" s="1031" t="s">
        <v>43</v>
      </c>
      <c r="F225" s="808">
        <f t="shared" si="42"/>
        <v>36.346000000000004</v>
      </c>
      <c r="G225" s="1203">
        <v>6.5789999999999997</v>
      </c>
      <c r="H225" s="1203">
        <v>12</v>
      </c>
      <c r="I225" s="1203">
        <v>17.766999999999999</v>
      </c>
      <c r="J225" s="1087">
        <v>4006.48</v>
      </c>
      <c r="K225" s="1204">
        <v>17.766999999999999</v>
      </c>
      <c r="L225" s="1087">
        <v>4006.48</v>
      </c>
      <c r="M225" s="705">
        <f t="shared" si="43"/>
        <v>4.4345660030750186E-3</v>
      </c>
      <c r="N225" s="1084">
        <v>220.02</v>
      </c>
      <c r="O225" s="706">
        <f t="shared" si="44"/>
        <v>0.97569321199656567</v>
      </c>
      <c r="P225" s="1085">
        <f t="shared" si="45"/>
        <v>266.07396018450112</v>
      </c>
      <c r="Q225" s="707">
        <f t="shared" si="46"/>
        <v>58.54159271979394</v>
      </c>
      <c r="S225" s="53"/>
      <c r="T225" s="53"/>
    </row>
    <row r="226" spans="1:20" ht="12.75">
      <c r="A226" s="2023"/>
      <c r="B226" s="15">
        <v>8</v>
      </c>
      <c r="C226" s="1086" t="s">
        <v>489</v>
      </c>
      <c r="D226" s="1703">
        <v>75</v>
      </c>
      <c r="E226" s="1031" t="s">
        <v>43</v>
      </c>
      <c r="F226" s="808">
        <f t="shared" si="42"/>
        <v>34.237000999999999</v>
      </c>
      <c r="G226" s="1203">
        <v>4.4880000000000004</v>
      </c>
      <c r="H226" s="1203">
        <v>11.84</v>
      </c>
      <c r="I226" s="1203">
        <v>17.909001</v>
      </c>
      <c r="J226" s="1087">
        <v>3992.51</v>
      </c>
      <c r="K226" s="1204">
        <v>17.909001</v>
      </c>
      <c r="L226" s="1087">
        <v>3992.51</v>
      </c>
      <c r="M226" s="705">
        <f t="shared" si="43"/>
        <v>4.4856496289301714E-3</v>
      </c>
      <c r="N226" s="1084">
        <v>220.02</v>
      </c>
      <c r="O226" s="706">
        <f t="shared" si="44"/>
        <v>0.98693263135721632</v>
      </c>
      <c r="P226" s="1085">
        <f t="shared" si="45"/>
        <v>269.13897773581033</v>
      </c>
      <c r="Q226" s="707">
        <f t="shared" si="46"/>
        <v>59.215957881432992</v>
      </c>
      <c r="S226" s="53"/>
      <c r="T226" s="53"/>
    </row>
    <row r="227" spans="1:20" ht="12.75">
      <c r="A227" s="2023"/>
      <c r="B227" s="15">
        <v>9</v>
      </c>
      <c r="C227" s="1086" t="s">
        <v>491</v>
      </c>
      <c r="D227" s="1703">
        <v>24</v>
      </c>
      <c r="E227" s="1031" t="s">
        <v>43</v>
      </c>
      <c r="F227" s="808">
        <f t="shared" si="42"/>
        <v>10.409914000000001</v>
      </c>
      <c r="G227" s="1203">
        <v>1.3445130000000001</v>
      </c>
      <c r="H227" s="1203">
        <v>3.7600000000000002</v>
      </c>
      <c r="I227" s="1203">
        <v>5.3054010000000007</v>
      </c>
      <c r="J227" s="1087">
        <v>1107.9000000000001</v>
      </c>
      <c r="K227" s="1204">
        <v>5.3054010000000007</v>
      </c>
      <c r="L227" s="1087">
        <v>1107.9000000000001</v>
      </c>
      <c r="M227" s="705">
        <f t="shared" si="43"/>
        <v>4.7887002437043058E-3</v>
      </c>
      <c r="N227" s="1084">
        <v>220.02</v>
      </c>
      <c r="O227" s="706">
        <f t="shared" si="44"/>
        <v>1.0536098276198214</v>
      </c>
      <c r="P227" s="1085">
        <f t="shared" si="45"/>
        <v>287.32201462225839</v>
      </c>
      <c r="Q227" s="707">
        <f t="shared" si="46"/>
        <v>63.216589657189296</v>
      </c>
      <c r="S227" s="53"/>
      <c r="T227" s="53"/>
    </row>
    <row r="228" spans="1:20" ht="13.5" thickBot="1">
      <c r="A228" s="2024"/>
      <c r="B228" s="42">
        <v>10</v>
      </c>
      <c r="C228" s="1171" t="s">
        <v>772</v>
      </c>
      <c r="D228" s="1704">
        <v>45</v>
      </c>
      <c r="E228" s="1205" t="s">
        <v>43</v>
      </c>
      <c r="F228" s="1344">
        <f t="shared" si="42"/>
        <v>25.198131</v>
      </c>
      <c r="G228" s="1292">
        <v>6.8381309999999997</v>
      </c>
      <c r="H228" s="1292">
        <v>7.2</v>
      </c>
      <c r="I228" s="1292">
        <v>11.16</v>
      </c>
      <c r="J228" s="1192">
        <v>2328.9</v>
      </c>
      <c r="K228" s="1293">
        <v>11.16</v>
      </c>
      <c r="L228" s="1192">
        <v>2328.9</v>
      </c>
      <c r="M228" s="1191">
        <f t="shared" si="43"/>
        <v>4.7919618704109239E-3</v>
      </c>
      <c r="N228" s="1192">
        <v>220.02</v>
      </c>
      <c r="O228" s="1247">
        <f t="shared" si="44"/>
        <v>1.0543274507278115</v>
      </c>
      <c r="P228" s="1193">
        <f t="shared" si="45"/>
        <v>287.51771222465544</v>
      </c>
      <c r="Q228" s="1194">
        <f t="shared" si="46"/>
        <v>63.259647043668693</v>
      </c>
      <c r="S228" s="53"/>
      <c r="T228" s="53"/>
    </row>
    <row r="229" spans="1:20" ht="12.75">
      <c r="A229" s="1999" t="s">
        <v>343</v>
      </c>
      <c r="B229" s="250">
        <v>1</v>
      </c>
      <c r="C229" s="1216" t="s">
        <v>492</v>
      </c>
      <c r="D229" s="1705">
        <v>53</v>
      </c>
      <c r="E229" s="1044" t="s">
        <v>43</v>
      </c>
      <c r="F229" s="1218">
        <f>G229+H229+I229</f>
        <v>25.413600000000002</v>
      </c>
      <c r="G229" s="1209">
        <v>3.2639999999999998</v>
      </c>
      <c r="H229" s="1209">
        <v>8.24</v>
      </c>
      <c r="I229" s="1210">
        <v>13.909600000000001</v>
      </c>
      <c r="J229" s="1211">
        <v>2517.62</v>
      </c>
      <c r="K229" s="1215">
        <v>13.909600000000001</v>
      </c>
      <c r="L229" s="1211">
        <v>2517.62</v>
      </c>
      <c r="M229" s="1048">
        <f>K229/L229</f>
        <v>5.5249005012670705E-3</v>
      </c>
      <c r="N229" s="1213">
        <v>220.02</v>
      </c>
      <c r="O229" s="1049">
        <f t="shared" si="44"/>
        <v>1.215588608288781</v>
      </c>
      <c r="P229" s="1049">
        <f t="shared" si="45"/>
        <v>331.49403007602422</v>
      </c>
      <c r="Q229" s="1050">
        <f t="shared" si="46"/>
        <v>72.935316497326852</v>
      </c>
      <c r="S229" s="53"/>
      <c r="T229" s="53"/>
    </row>
    <row r="230" spans="1:20" ht="12.75">
      <c r="A230" s="2094"/>
      <c r="B230" s="244">
        <v>2</v>
      </c>
      <c r="C230" s="1216" t="s">
        <v>773</v>
      </c>
      <c r="D230" s="1705">
        <v>23</v>
      </c>
      <c r="E230" s="1044" t="s">
        <v>43</v>
      </c>
      <c r="F230" s="1045">
        <f t="shared" ref="F230:F238" si="47">G230+H230+I230</f>
        <v>10.900020000000001</v>
      </c>
      <c r="G230" s="1210">
        <v>1.1220000000000001</v>
      </c>
      <c r="H230" s="1210">
        <v>3.6</v>
      </c>
      <c r="I230" s="1210">
        <v>6.1780200000000001</v>
      </c>
      <c r="J230" s="1214">
        <v>1109.31</v>
      </c>
      <c r="K230" s="1215">
        <v>6.1780200000000001</v>
      </c>
      <c r="L230" s="1214">
        <v>1109.31</v>
      </c>
      <c r="M230" s="1048">
        <f>K230/L230</f>
        <v>5.5692457473564654E-3</v>
      </c>
      <c r="N230" s="1214">
        <v>220.02</v>
      </c>
      <c r="O230" s="1049">
        <f t="shared" si="44"/>
        <v>1.2253454493333695</v>
      </c>
      <c r="P230" s="1049">
        <f t="shared" si="45"/>
        <v>334.15474484138792</v>
      </c>
      <c r="Q230" s="1050">
        <f t="shared" si="46"/>
        <v>73.520726960002165</v>
      </c>
      <c r="S230" s="53"/>
      <c r="T230" s="53"/>
    </row>
    <row r="231" spans="1:20" ht="12.75">
      <c r="A231" s="2094"/>
      <c r="B231" s="244">
        <v>3</v>
      </c>
      <c r="C231" s="1216" t="s">
        <v>774</v>
      </c>
      <c r="D231" s="1705">
        <v>44</v>
      </c>
      <c r="E231" s="1044" t="s">
        <v>43</v>
      </c>
      <c r="F231" s="1045">
        <f t="shared" si="47"/>
        <v>22.6</v>
      </c>
      <c r="G231" s="1210">
        <v>2.2949999999999999</v>
      </c>
      <c r="H231" s="1210">
        <v>7.04</v>
      </c>
      <c r="I231" s="1210">
        <v>13.265000000000001</v>
      </c>
      <c r="J231" s="1214">
        <v>2361.19</v>
      </c>
      <c r="K231" s="1215">
        <v>13.265000000000001</v>
      </c>
      <c r="L231" s="1214">
        <v>2361.19</v>
      </c>
      <c r="M231" s="1053">
        <f t="shared" ref="M231:M238" si="48">K231/L231</f>
        <v>5.6179299421054638E-3</v>
      </c>
      <c r="N231" s="1214">
        <v>220.02</v>
      </c>
      <c r="O231" s="1049">
        <f t="shared" si="44"/>
        <v>1.2360569458620443</v>
      </c>
      <c r="P231" s="1049">
        <f t="shared" si="45"/>
        <v>337.07579652632779</v>
      </c>
      <c r="Q231" s="1054">
        <f t="shared" si="46"/>
        <v>74.16341675172265</v>
      </c>
      <c r="S231" s="53"/>
      <c r="T231" s="53"/>
    </row>
    <row r="232" spans="1:20" ht="12.75">
      <c r="A232" s="2094"/>
      <c r="B232" s="244">
        <v>4</v>
      </c>
      <c r="C232" s="1216" t="s">
        <v>775</v>
      </c>
      <c r="D232" s="1705">
        <v>20</v>
      </c>
      <c r="E232" s="1044" t="s">
        <v>43</v>
      </c>
      <c r="F232" s="1045">
        <f t="shared" si="47"/>
        <v>11.79</v>
      </c>
      <c r="G232" s="1210">
        <v>1.53</v>
      </c>
      <c r="H232" s="1210">
        <v>3.2</v>
      </c>
      <c r="I232" s="1210">
        <v>7.06</v>
      </c>
      <c r="J232" s="1214">
        <v>1239.08</v>
      </c>
      <c r="K232" s="1215">
        <v>7.06</v>
      </c>
      <c r="L232" s="1214">
        <v>1239.08</v>
      </c>
      <c r="M232" s="1053">
        <f t="shared" si="48"/>
        <v>5.6977757691190241E-3</v>
      </c>
      <c r="N232" s="1214">
        <v>220.02</v>
      </c>
      <c r="O232" s="1217">
        <f t="shared" si="44"/>
        <v>1.2536246247215677</v>
      </c>
      <c r="P232" s="1049">
        <f t="shared" si="45"/>
        <v>341.86654614714143</v>
      </c>
      <c r="Q232" s="1054">
        <f t="shared" si="46"/>
        <v>75.217477483294061</v>
      </c>
      <c r="S232" s="53"/>
      <c r="T232" s="53"/>
    </row>
    <row r="233" spans="1:20" ht="12.75">
      <c r="A233" s="2094"/>
      <c r="B233" s="244">
        <v>5</v>
      </c>
      <c r="C233" s="1216" t="s">
        <v>776</v>
      </c>
      <c r="D233" s="1705">
        <v>75</v>
      </c>
      <c r="E233" s="1044" t="s">
        <v>43</v>
      </c>
      <c r="F233" s="1045">
        <f t="shared" si="47"/>
        <v>41.204100000000004</v>
      </c>
      <c r="G233" s="1210">
        <v>6.3239999999999998</v>
      </c>
      <c r="H233" s="1210">
        <v>11.92</v>
      </c>
      <c r="I233" s="1210">
        <v>22.960100000000004</v>
      </c>
      <c r="J233" s="1214">
        <v>3988.9900000000002</v>
      </c>
      <c r="K233" s="1215">
        <v>22.960100000000004</v>
      </c>
      <c r="L233" s="1214">
        <v>3988.9900000000002</v>
      </c>
      <c r="M233" s="1053">
        <f t="shared" si="48"/>
        <v>5.7558680267436125E-3</v>
      </c>
      <c r="N233" s="1214">
        <v>220.02</v>
      </c>
      <c r="O233" s="1217">
        <f t="shared" si="44"/>
        <v>1.2664060832441297</v>
      </c>
      <c r="P233" s="1049">
        <f t="shared" si="45"/>
        <v>345.35208160461673</v>
      </c>
      <c r="Q233" s="1054">
        <f t="shared" si="46"/>
        <v>75.984364994647777</v>
      </c>
      <c r="S233" s="53"/>
      <c r="T233" s="53"/>
    </row>
    <row r="234" spans="1:20" ht="12.75">
      <c r="A234" s="2094"/>
      <c r="B234" s="244">
        <v>6</v>
      </c>
      <c r="C234" s="1216" t="s">
        <v>777</v>
      </c>
      <c r="D234" s="1705">
        <v>102</v>
      </c>
      <c r="E234" s="1044" t="s">
        <v>43</v>
      </c>
      <c r="F234" s="1045">
        <f t="shared" si="47"/>
        <v>48.599499999999999</v>
      </c>
      <c r="G234" s="1210">
        <v>6.12</v>
      </c>
      <c r="H234" s="1210">
        <v>16</v>
      </c>
      <c r="I234" s="1210">
        <v>26.479499999999998</v>
      </c>
      <c r="J234" s="1214">
        <v>4426.4800000000005</v>
      </c>
      <c r="K234" s="1215">
        <v>26.479499999999998</v>
      </c>
      <c r="L234" s="1214">
        <v>4426.4800000000005</v>
      </c>
      <c r="M234" s="1053">
        <f t="shared" si="48"/>
        <v>5.9820670148741199E-3</v>
      </c>
      <c r="N234" s="1214">
        <v>220.02</v>
      </c>
      <c r="O234" s="1217">
        <f t="shared" si="44"/>
        <v>1.3161743846126039</v>
      </c>
      <c r="P234" s="1049">
        <f t="shared" si="45"/>
        <v>358.92402089244717</v>
      </c>
      <c r="Q234" s="1054">
        <f t="shared" si="46"/>
        <v>78.970463076756232</v>
      </c>
      <c r="S234" s="53"/>
      <c r="T234" s="53"/>
    </row>
    <row r="235" spans="1:20" ht="12.75">
      <c r="A235" s="2094"/>
      <c r="B235" s="244">
        <v>7</v>
      </c>
      <c r="C235" s="1216" t="s">
        <v>778</v>
      </c>
      <c r="D235" s="1705">
        <v>44</v>
      </c>
      <c r="E235" s="1044" t="s">
        <v>43</v>
      </c>
      <c r="F235" s="1045">
        <f t="shared" si="47"/>
        <v>23.436999999999998</v>
      </c>
      <c r="G235" s="1210">
        <v>2.3460000000000001</v>
      </c>
      <c r="H235" s="1210">
        <v>6.8100000000000005</v>
      </c>
      <c r="I235" s="1210">
        <v>14.280999999999999</v>
      </c>
      <c r="J235" s="1214">
        <v>2373.2600000000002</v>
      </c>
      <c r="K235" s="1215">
        <v>14.280999999999999</v>
      </c>
      <c r="L235" s="1214">
        <v>2373.2600000000002</v>
      </c>
      <c r="M235" s="1053">
        <f t="shared" si="48"/>
        <v>6.0174612136891861E-3</v>
      </c>
      <c r="N235" s="1214">
        <v>220.02</v>
      </c>
      <c r="O235" s="1217">
        <f t="shared" si="44"/>
        <v>1.3239618162358948</v>
      </c>
      <c r="P235" s="1049">
        <f t="shared" si="45"/>
        <v>361.04767282135117</v>
      </c>
      <c r="Q235" s="1054">
        <f t="shared" si="46"/>
        <v>79.437708974153693</v>
      </c>
      <c r="S235" s="53"/>
      <c r="T235" s="53"/>
    </row>
    <row r="236" spans="1:20" ht="12.75">
      <c r="A236" s="2094"/>
      <c r="B236" s="244">
        <v>8</v>
      </c>
      <c r="C236" s="1216" t="s">
        <v>779</v>
      </c>
      <c r="D236" s="1705">
        <v>11</v>
      </c>
      <c r="E236" s="1044" t="s">
        <v>43</v>
      </c>
      <c r="F236" s="1045">
        <f t="shared" si="47"/>
        <v>6.9020109999999999</v>
      </c>
      <c r="G236" s="1210">
        <v>2.1808109999999998</v>
      </c>
      <c r="H236" s="1210">
        <v>1.46</v>
      </c>
      <c r="I236" s="1210">
        <v>3.2612000000000001</v>
      </c>
      <c r="J236" s="1214">
        <v>538.45000000000005</v>
      </c>
      <c r="K236" s="1215">
        <v>3.2612000000000001</v>
      </c>
      <c r="L236" s="1214">
        <v>538.45000000000005</v>
      </c>
      <c r="M236" s="1053">
        <f t="shared" si="48"/>
        <v>6.056644070944377E-3</v>
      </c>
      <c r="N236" s="1214">
        <v>220.02</v>
      </c>
      <c r="O236" s="1217">
        <f t="shared" si="44"/>
        <v>1.3325828284891819</v>
      </c>
      <c r="P236" s="1049">
        <f t="shared" si="45"/>
        <v>363.39864425666264</v>
      </c>
      <c r="Q236" s="1054">
        <f t="shared" si="46"/>
        <v>79.95496970935092</v>
      </c>
      <c r="S236" s="53"/>
      <c r="T236" s="53"/>
    </row>
    <row r="237" spans="1:20" ht="12.75">
      <c r="A237" s="2094"/>
      <c r="B237" s="244">
        <v>9</v>
      </c>
      <c r="C237" s="1216" t="s">
        <v>780</v>
      </c>
      <c r="D237" s="1705">
        <v>45</v>
      </c>
      <c r="E237" s="1044" t="s">
        <v>43</v>
      </c>
      <c r="F237" s="1045">
        <f t="shared" si="47"/>
        <v>26.599995</v>
      </c>
      <c r="G237" s="1210">
        <v>4.7450400000000004</v>
      </c>
      <c r="H237" s="1210">
        <v>7.2</v>
      </c>
      <c r="I237" s="1210">
        <v>14.654955000000001</v>
      </c>
      <c r="J237" s="1214">
        <v>2335.09</v>
      </c>
      <c r="K237" s="1215">
        <v>14.654955000000001</v>
      </c>
      <c r="L237" s="1214">
        <v>2335.09</v>
      </c>
      <c r="M237" s="1053">
        <f t="shared" si="48"/>
        <v>6.275970091088566E-3</v>
      </c>
      <c r="N237" s="1214">
        <v>220.02</v>
      </c>
      <c r="O237" s="1217">
        <f t="shared" si="44"/>
        <v>1.3808389394413063</v>
      </c>
      <c r="P237" s="1049">
        <f t="shared" si="45"/>
        <v>376.55820546531396</v>
      </c>
      <c r="Q237" s="1054">
        <f t="shared" si="46"/>
        <v>82.850336366478388</v>
      </c>
      <c r="S237" s="53"/>
      <c r="T237" s="53"/>
    </row>
    <row r="238" spans="1:20" ht="13.5" customHeight="1" thickBot="1">
      <c r="A238" s="2095"/>
      <c r="B238" s="251">
        <v>10</v>
      </c>
      <c r="C238" s="1219" t="s">
        <v>781</v>
      </c>
      <c r="D238" s="1706">
        <v>75</v>
      </c>
      <c r="E238" s="1220" t="s">
        <v>43</v>
      </c>
      <c r="F238" s="1310">
        <f t="shared" si="47"/>
        <v>43.745004999999999</v>
      </c>
      <c r="G238" s="1221">
        <v>5.7120000000000006</v>
      </c>
      <c r="H238" s="1221">
        <v>12</v>
      </c>
      <c r="I238" s="1221">
        <v>26.033004999999999</v>
      </c>
      <c r="J238" s="1222">
        <v>4068.38</v>
      </c>
      <c r="K238" s="1223">
        <v>26.033004999999999</v>
      </c>
      <c r="L238" s="1222">
        <v>4068.38</v>
      </c>
      <c r="M238" s="1224">
        <f t="shared" si="48"/>
        <v>6.3988626922755493E-3</v>
      </c>
      <c r="N238" s="1222">
        <v>220.02</v>
      </c>
      <c r="O238" s="1225">
        <f t="shared" si="44"/>
        <v>1.4078777695544664</v>
      </c>
      <c r="P238" s="1225">
        <f t="shared" si="45"/>
        <v>383.93176153653297</v>
      </c>
      <c r="Q238" s="1226">
        <f t="shared" si="46"/>
        <v>84.472666173267996</v>
      </c>
      <c r="S238" s="53"/>
      <c r="T238" s="53"/>
    </row>
    <row r="239" spans="1:20" ht="12.75">
      <c r="A239" s="2062" t="s">
        <v>337</v>
      </c>
      <c r="B239" s="96">
        <v>1</v>
      </c>
      <c r="C239" s="1172" t="s">
        <v>403</v>
      </c>
      <c r="D239" s="1707">
        <v>28</v>
      </c>
      <c r="E239" s="1227" t="s">
        <v>43</v>
      </c>
      <c r="F239" s="1056">
        <f>G239+H239+I239</f>
        <v>25.587</v>
      </c>
      <c r="G239" s="1228">
        <v>0</v>
      </c>
      <c r="H239" s="1228">
        <v>0</v>
      </c>
      <c r="I239" s="1228">
        <v>25.587</v>
      </c>
      <c r="J239" s="1173">
        <v>1512.77</v>
      </c>
      <c r="K239" s="1229">
        <v>25.587</v>
      </c>
      <c r="L239" s="1175">
        <v>1512.77</v>
      </c>
      <c r="M239" s="1057">
        <f>K239/L239</f>
        <v>1.6914005433740754E-2</v>
      </c>
      <c r="N239" s="1175">
        <v>220.02</v>
      </c>
      <c r="O239" s="1058">
        <f>M239*N239</f>
        <v>3.7214194755316408</v>
      </c>
      <c r="P239" s="1058">
        <f>M239*60*1000</f>
        <v>1014.8403260244452</v>
      </c>
      <c r="Q239" s="1059">
        <f>P239*N239/1000</f>
        <v>223.28516853189845</v>
      </c>
      <c r="S239" s="53"/>
      <c r="T239" s="53"/>
    </row>
    <row r="240" spans="1:20" ht="12.75">
      <c r="A240" s="2063"/>
      <c r="B240" s="97">
        <v>2</v>
      </c>
      <c r="C240" s="1174" t="s">
        <v>782</v>
      </c>
      <c r="D240" s="1708">
        <v>24</v>
      </c>
      <c r="E240" s="1230" t="s">
        <v>43</v>
      </c>
      <c r="F240" s="1056">
        <f t="shared" ref="F240:F248" si="49">G240+H240+I240</f>
        <v>22.099997999999999</v>
      </c>
      <c r="G240" s="1231">
        <v>1.071</v>
      </c>
      <c r="H240" s="1231">
        <v>3.84</v>
      </c>
      <c r="I240" s="1231">
        <v>17.188997999999998</v>
      </c>
      <c r="J240" s="1186">
        <v>1000.52</v>
      </c>
      <c r="K240" s="1232">
        <v>17.188997999999998</v>
      </c>
      <c r="L240" s="1186">
        <v>1000.52</v>
      </c>
      <c r="M240" s="712">
        <f t="shared" ref="M240:M248" si="50">K240/L240</f>
        <v>1.7180064366529402E-2</v>
      </c>
      <c r="N240" s="1186">
        <v>220.02</v>
      </c>
      <c r="O240" s="714">
        <f t="shared" ref="O240:O248" si="51">M240*N240</f>
        <v>3.7799577619237992</v>
      </c>
      <c r="P240" s="1058">
        <f t="shared" ref="P240:P248" si="52">M240*60*1000</f>
        <v>1030.8038619917641</v>
      </c>
      <c r="Q240" s="715">
        <f t="shared" ref="Q240:Q248" si="53">P240*N240/1000</f>
        <v>226.79746571542793</v>
      </c>
      <c r="S240" s="53"/>
      <c r="T240" s="53"/>
    </row>
    <row r="241" spans="1:20" ht="12.75">
      <c r="A241" s="2063"/>
      <c r="B241" s="97">
        <v>3</v>
      </c>
      <c r="C241" s="1174" t="s">
        <v>192</v>
      </c>
      <c r="D241" s="1708">
        <v>20</v>
      </c>
      <c r="E241" s="1230" t="s">
        <v>43</v>
      </c>
      <c r="F241" s="1056">
        <f t="shared" si="49"/>
        <v>22.800001999999999</v>
      </c>
      <c r="G241" s="1231">
        <v>0.91800000000000004</v>
      </c>
      <c r="H241" s="1231">
        <v>3.12</v>
      </c>
      <c r="I241" s="1231">
        <v>18.762001999999999</v>
      </c>
      <c r="J241" s="1186">
        <v>1076.74</v>
      </c>
      <c r="K241" s="1232">
        <v>18.762001999999999</v>
      </c>
      <c r="L241" s="1186">
        <v>1076.74</v>
      </c>
      <c r="M241" s="712">
        <f t="shared" si="50"/>
        <v>1.7424821219607332E-2</v>
      </c>
      <c r="N241" s="1186">
        <v>220.02</v>
      </c>
      <c r="O241" s="714">
        <f t="shared" si="51"/>
        <v>3.8338091647380055</v>
      </c>
      <c r="P241" s="1058">
        <f t="shared" si="52"/>
        <v>1045.4892731764401</v>
      </c>
      <c r="Q241" s="715">
        <f t="shared" si="53"/>
        <v>230.02854988428035</v>
      </c>
      <c r="S241" s="53"/>
      <c r="T241" s="53"/>
    </row>
    <row r="242" spans="1:20" ht="12.75">
      <c r="A242" s="2063"/>
      <c r="B242" s="97">
        <v>4</v>
      </c>
      <c r="C242" s="1174" t="s">
        <v>783</v>
      </c>
      <c r="D242" s="1708">
        <v>24</v>
      </c>
      <c r="E242" s="1230" t="s">
        <v>43</v>
      </c>
      <c r="F242" s="1056">
        <f t="shared" si="49"/>
        <v>26.87</v>
      </c>
      <c r="G242" s="1231">
        <v>1.887</v>
      </c>
      <c r="H242" s="1231">
        <v>3.84</v>
      </c>
      <c r="I242" s="1231">
        <v>21.143000000000001</v>
      </c>
      <c r="J242" s="1186">
        <v>1210.6400000000001</v>
      </c>
      <c r="K242" s="1232">
        <v>21.143000000000001</v>
      </c>
      <c r="L242" s="1186">
        <v>1210.6400000000001</v>
      </c>
      <c r="M242" s="712">
        <f t="shared" si="50"/>
        <v>1.7464316394634243E-2</v>
      </c>
      <c r="N242" s="1186">
        <v>220.02</v>
      </c>
      <c r="O242" s="714">
        <f t="shared" si="51"/>
        <v>3.8424988931474262</v>
      </c>
      <c r="P242" s="1058">
        <f t="shared" si="52"/>
        <v>1047.8589836780545</v>
      </c>
      <c r="Q242" s="715">
        <f t="shared" si="53"/>
        <v>230.54993358884556</v>
      </c>
      <c r="S242" s="53"/>
      <c r="T242" s="53"/>
    </row>
    <row r="243" spans="1:20" ht="12.75">
      <c r="A243" s="2063"/>
      <c r="B243" s="97">
        <v>5</v>
      </c>
      <c r="C243" s="1174" t="s">
        <v>784</v>
      </c>
      <c r="D243" s="1708">
        <v>50</v>
      </c>
      <c r="E243" s="1230" t="s">
        <v>43</v>
      </c>
      <c r="F243" s="1056">
        <f t="shared" si="49"/>
        <v>43.02</v>
      </c>
      <c r="G243" s="1231">
        <v>2.4990000000000001</v>
      </c>
      <c r="H243" s="1231">
        <v>8</v>
      </c>
      <c r="I243" s="1231">
        <v>32.521000000000001</v>
      </c>
      <c r="J243" s="1186">
        <v>1855.55</v>
      </c>
      <c r="K243" s="1232">
        <v>32.521000000000001</v>
      </c>
      <c r="L243" s="1186">
        <v>1855.55</v>
      </c>
      <c r="M243" s="712">
        <f t="shared" si="50"/>
        <v>1.7526339899221255E-2</v>
      </c>
      <c r="N243" s="1186">
        <v>220.02</v>
      </c>
      <c r="O243" s="714">
        <f t="shared" si="51"/>
        <v>3.8561453046266605</v>
      </c>
      <c r="P243" s="1058">
        <f t="shared" si="52"/>
        <v>1051.5803939532752</v>
      </c>
      <c r="Q243" s="715">
        <f t="shared" si="53"/>
        <v>231.36871827759964</v>
      </c>
      <c r="S243" s="53"/>
      <c r="T243" s="53"/>
    </row>
    <row r="244" spans="1:20" ht="12.75">
      <c r="A244" s="2063"/>
      <c r="B244" s="97">
        <v>6</v>
      </c>
      <c r="C244" s="1174" t="s">
        <v>785</v>
      </c>
      <c r="D244" s="1708">
        <v>30</v>
      </c>
      <c r="E244" s="1230" t="s">
        <v>43</v>
      </c>
      <c r="F244" s="1056">
        <f t="shared" si="49"/>
        <v>42.870006999999994</v>
      </c>
      <c r="G244" s="1231">
        <v>3.4169999999999998</v>
      </c>
      <c r="H244" s="1231">
        <v>4.8</v>
      </c>
      <c r="I244" s="1231">
        <v>34.653006999999995</v>
      </c>
      <c r="J244" s="1186">
        <v>1968.3400000000001</v>
      </c>
      <c r="K244" s="1232">
        <v>34.653006999999995</v>
      </c>
      <c r="L244" s="1186">
        <v>1968.3400000000001</v>
      </c>
      <c r="M244" s="712">
        <f t="shared" si="50"/>
        <v>1.760519371653271E-2</v>
      </c>
      <c r="N244" s="1186">
        <v>220.02</v>
      </c>
      <c r="O244" s="714">
        <f t="shared" si="51"/>
        <v>3.873494721511527</v>
      </c>
      <c r="P244" s="1058">
        <f t="shared" si="52"/>
        <v>1056.3116229919626</v>
      </c>
      <c r="Q244" s="715">
        <f t="shared" si="53"/>
        <v>232.40968329069165</v>
      </c>
      <c r="S244" s="53"/>
      <c r="T244" s="53"/>
    </row>
    <row r="245" spans="1:20" ht="12.75">
      <c r="A245" s="2063"/>
      <c r="B245" s="97">
        <v>7</v>
      </c>
      <c r="C245" s="1174" t="s">
        <v>786</v>
      </c>
      <c r="D245" s="1708">
        <v>65</v>
      </c>
      <c r="E245" s="1230" t="s">
        <v>43</v>
      </c>
      <c r="F245" s="1056">
        <f t="shared" si="49"/>
        <v>87.309995999999998</v>
      </c>
      <c r="G245" s="1231">
        <v>6.12</v>
      </c>
      <c r="H245" s="1231">
        <v>10.32</v>
      </c>
      <c r="I245" s="1231">
        <v>70.869996</v>
      </c>
      <c r="J245" s="1186">
        <v>4012.21</v>
      </c>
      <c r="K245" s="1232">
        <v>70.869996</v>
      </c>
      <c r="L245" s="1186">
        <v>4012.21</v>
      </c>
      <c r="M245" s="712">
        <f t="shared" si="50"/>
        <v>1.7663580919244009E-2</v>
      </c>
      <c r="N245" s="1186">
        <v>220.02</v>
      </c>
      <c r="O245" s="714">
        <f t="shared" si="51"/>
        <v>3.886341073852067</v>
      </c>
      <c r="P245" s="1058">
        <f t="shared" si="52"/>
        <v>1059.8148551546406</v>
      </c>
      <c r="Q245" s="715">
        <f t="shared" si="53"/>
        <v>233.18046443112402</v>
      </c>
      <c r="S245" s="53"/>
      <c r="T245" s="53"/>
    </row>
    <row r="246" spans="1:20" ht="12.75">
      <c r="A246" s="2063"/>
      <c r="B246" s="97">
        <v>8</v>
      </c>
      <c r="C246" s="1174" t="s">
        <v>493</v>
      </c>
      <c r="D246" s="1708">
        <v>27</v>
      </c>
      <c r="E246" s="1230" t="s">
        <v>43</v>
      </c>
      <c r="F246" s="1056">
        <f t="shared" si="49"/>
        <v>25.200003000000002</v>
      </c>
      <c r="G246" s="1231">
        <v>0.76500000000000001</v>
      </c>
      <c r="H246" s="1231">
        <v>0.27</v>
      </c>
      <c r="I246" s="1231">
        <v>24.165003000000002</v>
      </c>
      <c r="J246" s="1186">
        <v>1364.56</v>
      </c>
      <c r="K246" s="1232">
        <v>24.165003000000002</v>
      </c>
      <c r="L246" s="1186">
        <v>1364.56</v>
      </c>
      <c r="M246" s="712">
        <f t="shared" si="50"/>
        <v>1.7709007299056109E-2</v>
      </c>
      <c r="N246" s="1186">
        <v>220.02</v>
      </c>
      <c r="O246" s="714">
        <f t="shared" si="51"/>
        <v>3.8963357859383252</v>
      </c>
      <c r="P246" s="1058">
        <f t="shared" si="52"/>
        <v>1062.5404379433664</v>
      </c>
      <c r="Q246" s="715">
        <f t="shared" si="53"/>
        <v>233.78014715629951</v>
      </c>
      <c r="S246" s="53"/>
      <c r="T246" s="53"/>
    </row>
    <row r="247" spans="1:20" ht="12.75">
      <c r="A247" s="2063"/>
      <c r="B247" s="97">
        <v>9</v>
      </c>
      <c r="C247" s="1174" t="s">
        <v>787</v>
      </c>
      <c r="D247" s="1708">
        <v>103</v>
      </c>
      <c r="E247" s="1230" t="s">
        <v>43</v>
      </c>
      <c r="F247" s="1056">
        <f t="shared" si="49"/>
        <v>70.759996000000001</v>
      </c>
      <c r="G247" s="1231">
        <v>7.8029999999999999</v>
      </c>
      <c r="H247" s="1231">
        <v>0.93500000000000005</v>
      </c>
      <c r="I247" s="1231">
        <v>62.021996000000001</v>
      </c>
      <c r="J247" s="1186">
        <v>3489.66</v>
      </c>
      <c r="K247" s="1232">
        <v>62.021996000000001</v>
      </c>
      <c r="L247" s="1186">
        <v>3489.66</v>
      </c>
      <c r="M247" s="712">
        <f t="shared" si="50"/>
        <v>1.7773077033292641E-2</v>
      </c>
      <c r="N247" s="1186">
        <v>220.02</v>
      </c>
      <c r="O247" s="714">
        <f t="shared" si="51"/>
        <v>3.9104324088650473</v>
      </c>
      <c r="P247" s="1058">
        <f t="shared" si="52"/>
        <v>1066.3846219975585</v>
      </c>
      <c r="Q247" s="715">
        <f t="shared" si="53"/>
        <v>234.62594453190283</v>
      </c>
      <c r="S247" s="53"/>
      <c r="T247" s="53"/>
    </row>
    <row r="248" spans="1:20" ht="13.5" thickBot="1">
      <c r="A248" s="2063"/>
      <c r="B248" s="97">
        <v>10</v>
      </c>
      <c r="C248" s="1176" t="s">
        <v>788</v>
      </c>
      <c r="D248" s="1709">
        <v>20</v>
      </c>
      <c r="E248" s="1233" t="s">
        <v>43</v>
      </c>
      <c r="F248" s="1287">
        <f t="shared" si="49"/>
        <v>25.830002</v>
      </c>
      <c r="G248" s="1234">
        <v>2.2440000000000002</v>
      </c>
      <c r="H248" s="1234">
        <v>3.2</v>
      </c>
      <c r="I248" s="1234">
        <v>20.386002000000001</v>
      </c>
      <c r="J248" s="1196">
        <v>1145.04</v>
      </c>
      <c r="K248" s="1235">
        <v>20.386002000000001</v>
      </c>
      <c r="L248" s="1196">
        <v>1145.04</v>
      </c>
      <c r="M248" s="1195">
        <f t="shared" si="50"/>
        <v>1.7803746594005451E-2</v>
      </c>
      <c r="N248" s="1196">
        <v>220.02</v>
      </c>
      <c r="O248" s="1177">
        <f t="shared" si="51"/>
        <v>3.9171803256130797</v>
      </c>
      <c r="P248" s="1177">
        <f t="shared" si="52"/>
        <v>1068.2247956403271</v>
      </c>
      <c r="Q248" s="1178">
        <f t="shared" si="53"/>
        <v>235.03081953678478</v>
      </c>
      <c r="S248" s="53"/>
      <c r="T248" s="53"/>
    </row>
    <row r="249" spans="1:20" ht="12.75">
      <c r="A249" s="2096" t="s">
        <v>341</v>
      </c>
      <c r="B249" s="50">
        <v>1</v>
      </c>
      <c r="C249" s="1061" t="s">
        <v>495</v>
      </c>
      <c r="D249" s="1710">
        <v>29</v>
      </c>
      <c r="E249" s="1062" t="s">
        <v>43</v>
      </c>
      <c r="F249" s="1064">
        <f>G249+H249+I249</f>
        <v>24.000001000000001</v>
      </c>
      <c r="G249" s="1236">
        <v>0.54876000000000003</v>
      </c>
      <c r="H249" s="1236">
        <v>0.28000000000000003</v>
      </c>
      <c r="I249" s="1236">
        <v>23.171241000000002</v>
      </c>
      <c r="J249" s="1181">
        <v>1288.78</v>
      </c>
      <c r="K249" s="1237">
        <v>23.171241000000002</v>
      </c>
      <c r="L249" s="1181">
        <v>1288.78</v>
      </c>
      <c r="M249" s="1065">
        <f>K249/L249</f>
        <v>1.7979205915672189E-2</v>
      </c>
      <c r="N249" s="1034">
        <v>220.02</v>
      </c>
      <c r="O249" s="1066">
        <f>M249*N249</f>
        <v>3.955784885566195</v>
      </c>
      <c r="P249" s="1066">
        <f>M249*60*1000</f>
        <v>1078.7523549403313</v>
      </c>
      <c r="Q249" s="1067">
        <f>P249*N249/1000</f>
        <v>237.3470931339717</v>
      </c>
      <c r="S249" s="53"/>
      <c r="T249" s="53"/>
    </row>
    <row r="250" spans="1:20" ht="12.75">
      <c r="A250" s="2004"/>
      <c r="B250" s="23">
        <v>2</v>
      </c>
      <c r="C250" s="1182" t="s">
        <v>789</v>
      </c>
      <c r="D250" s="1711">
        <v>54</v>
      </c>
      <c r="E250" s="1238" t="s">
        <v>43</v>
      </c>
      <c r="F250" s="717">
        <f t="shared" ref="F250:F258" si="54">G250+H250+I250</f>
        <v>56.589759999999998</v>
      </c>
      <c r="G250" s="1239">
        <v>4.3227599999999997</v>
      </c>
      <c r="H250" s="1239">
        <v>8.4</v>
      </c>
      <c r="I250" s="1239">
        <v>43.866999999999997</v>
      </c>
      <c r="J250" s="1187">
        <v>2392.67</v>
      </c>
      <c r="K250" s="1240">
        <v>43.64</v>
      </c>
      <c r="L250" s="1187">
        <v>2392.67</v>
      </c>
      <c r="M250" s="716">
        <f t="shared" ref="M250:M258" si="55">K250/L250</f>
        <v>1.8239038396435779E-2</v>
      </c>
      <c r="N250" s="1187">
        <v>220.02</v>
      </c>
      <c r="O250" s="718">
        <f t="shared" ref="O250:O258" si="56">M250*N250</f>
        <v>4.0129532279838003</v>
      </c>
      <c r="P250" s="1066">
        <f t="shared" ref="P250:P258" si="57">M250*60*1000</f>
        <v>1094.3423037861469</v>
      </c>
      <c r="Q250" s="719">
        <f t="shared" ref="Q250:Q258" si="58">P250*N250/1000</f>
        <v>240.77719367902804</v>
      </c>
      <c r="S250" s="53"/>
      <c r="T250" s="53"/>
    </row>
    <row r="251" spans="1:20" ht="12.75">
      <c r="A251" s="2004"/>
      <c r="B251" s="23">
        <v>3</v>
      </c>
      <c r="C251" s="1182" t="s">
        <v>496</v>
      </c>
      <c r="D251" s="1711">
        <v>10</v>
      </c>
      <c r="E251" s="1238" t="s">
        <v>43</v>
      </c>
      <c r="F251" s="717">
        <f t="shared" si="54"/>
        <v>11.900000000000002</v>
      </c>
      <c r="G251" s="1239">
        <v>5.0999999999999997E-2</v>
      </c>
      <c r="H251" s="1239">
        <v>1.1300000000000001</v>
      </c>
      <c r="I251" s="1239">
        <v>10.719000000000001</v>
      </c>
      <c r="J251" s="1187">
        <v>584.30000000000007</v>
      </c>
      <c r="K251" s="1240">
        <v>10.719000000000001</v>
      </c>
      <c r="L251" s="1187">
        <v>584.30000000000007</v>
      </c>
      <c r="M251" s="716">
        <f t="shared" si="55"/>
        <v>1.8345028238918364E-2</v>
      </c>
      <c r="N251" s="1187">
        <v>220.02</v>
      </c>
      <c r="O251" s="718">
        <f t="shared" si="56"/>
        <v>4.0362731131268186</v>
      </c>
      <c r="P251" s="1066">
        <f t="shared" si="57"/>
        <v>1100.7016943351018</v>
      </c>
      <c r="Q251" s="719">
        <f t="shared" si="58"/>
        <v>242.17638678760912</v>
      </c>
      <c r="S251" s="53"/>
      <c r="T251" s="53"/>
    </row>
    <row r="252" spans="1:20" ht="12.75">
      <c r="A252" s="2004"/>
      <c r="B252" s="23">
        <v>4</v>
      </c>
      <c r="C252" s="1182" t="s">
        <v>88</v>
      </c>
      <c r="D252" s="1711">
        <v>44</v>
      </c>
      <c r="E252" s="1238" t="s">
        <v>43</v>
      </c>
      <c r="F252" s="717">
        <f t="shared" si="54"/>
        <v>34.850001000000006</v>
      </c>
      <c r="G252" s="1239">
        <v>0</v>
      </c>
      <c r="H252" s="1239">
        <v>0</v>
      </c>
      <c r="I252" s="1239">
        <v>34.850001000000006</v>
      </c>
      <c r="J252" s="1187">
        <v>1876.15</v>
      </c>
      <c r="K252" s="1240">
        <v>34.850001000000006</v>
      </c>
      <c r="L252" s="1187">
        <v>1876.15</v>
      </c>
      <c r="M252" s="716">
        <f t="shared" si="55"/>
        <v>1.8575274365056103E-2</v>
      </c>
      <c r="N252" s="1187">
        <v>220.02</v>
      </c>
      <c r="O252" s="718">
        <f t="shared" si="56"/>
        <v>4.0869318657996443</v>
      </c>
      <c r="P252" s="1066">
        <f t="shared" si="57"/>
        <v>1114.516461903366</v>
      </c>
      <c r="Q252" s="719">
        <f t="shared" si="58"/>
        <v>245.21591194797861</v>
      </c>
      <c r="S252" s="53"/>
      <c r="T252" s="53"/>
    </row>
    <row r="253" spans="1:20" ht="12.75">
      <c r="A253" s="2004"/>
      <c r="B253" s="23">
        <v>5</v>
      </c>
      <c r="C253" s="1182" t="s">
        <v>494</v>
      </c>
      <c r="D253" s="1711">
        <v>23</v>
      </c>
      <c r="E253" s="1238" t="s">
        <v>43</v>
      </c>
      <c r="F253" s="717">
        <f t="shared" si="54"/>
        <v>23.3</v>
      </c>
      <c r="G253" s="1239">
        <v>0.40799999999999997</v>
      </c>
      <c r="H253" s="1239">
        <v>0.23</v>
      </c>
      <c r="I253" s="1239">
        <v>22.661999999999999</v>
      </c>
      <c r="J253" s="1187">
        <v>1195.58</v>
      </c>
      <c r="K253" s="1240">
        <v>22.661999999999999</v>
      </c>
      <c r="L253" s="1187">
        <v>1195.58</v>
      </c>
      <c r="M253" s="716">
        <f t="shared" si="55"/>
        <v>1.8954816908947958E-2</v>
      </c>
      <c r="N253" s="1187">
        <v>220.02</v>
      </c>
      <c r="O253" s="718">
        <f t="shared" si="56"/>
        <v>4.1704388163067296</v>
      </c>
      <c r="P253" s="1066">
        <f t="shared" si="57"/>
        <v>1137.2890145368774</v>
      </c>
      <c r="Q253" s="719">
        <f t="shared" si="58"/>
        <v>250.22632897840379</v>
      </c>
      <c r="S253" s="53"/>
      <c r="T253" s="53"/>
    </row>
    <row r="254" spans="1:20" ht="12.75">
      <c r="A254" s="2004"/>
      <c r="B254" s="23">
        <v>6</v>
      </c>
      <c r="C254" s="1182" t="s">
        <v>193</v>
      </c>
      <c r="D254" s="1711">
        <v>8</v>
      </c>
      <c r="E254" s="1238" t="s">
        <v>43</v>
      </c>
      <c r="F254" s="717">
        <f t="shared" si="54"/>
        <v>8.2000000000000011</v>
      </c>
      <c r="G254" s="1239">
        <v>0.45900000000000002</v>
      </c>
      <c r="H254" s="1239">
        <v>0.08</v>
      </c>
      <c r="I254" s="1239">
        <v>7.6610000000000005</v>
      </c>
      <c r="J254" s="1187">
        <v>396.8</v>
      </c>
      <c r="K254" s="1240">
        <v>7.6610000000000005</v>
      </c>
      <c r="L254" s="1187">
        <v>396.8</v>
      </c>
      <c r="M254" s="716">
        <f t="shared" si="55"/>
        <v>1.930695564516129E-2</v>
      </c>
      <c r="N254" s="1187">
        <v>220.02</v>
      </c>
      <c r="O254" s="718">
        <f t="shared" si="56"/>
        <v>4.2479163810483875</v>
      </c>
      <c r="P254" s="1066">
        <f t="shared" si="57"/>
        <v>1158.4173387096776</v>
      </c>
      <c r="Q254" s="719">
        <f t="shared" si="58"/>
        <v>254.87498286290327</v>
      </c>
      <c r="S254" s="53"/>
      <c r="T254" s="53"/>
    </row>
    <row r="255" spans="1:20" ht="12.75">
      <c r="A255" s="2004"/>
      <c r="B255" s="23">
        <v>7</v>
      </c>
      <c r="C255" s="1182" t="s">
        <v>86</v>
      </c>
      <c r="D255" s="1711">
        <v>109</v>
      </c>
      <c r="E255" s="1238" t="s">
        <v>43</v>
      </c>
      <c r="F255" s="717">
        <f t="shared" si="54"/>
        <v>74.349995000000007</v>
      </c>
      <c r="G255" s="1239">
        <v>4.42476</v>
      </c>
      <c r="H255" s="1239">
        <v>16.38</v>
      </c>
      <c r="I255" s="1239">
        <v>53.545235000000005</v>
      </c>
      <c r="J255" s="1187">
        <v>2560.75</v>
      </c>
      <c r="K255" s="1240">
        <v>53.545235000000005</v>
      </c>
      <c r="L255" s="1187">
        <v>2560.75</v>
      </c>
      <c r="M255" s="716">
        <f t="shared" si="55"/>
        <v>2.0909981450746854E-2</v>
      </c>
      <c r="N255" s="1187">
        <v>220.02</v>
      </c>
      <c r="O255" s="718">
        <f t="shared" si="56"/>
        <v>4.6006141187933229</v>
      </c>
      <c r="P255" s="1066">
        <f t="shared" si="57"/>
        <v>1254.5988870448114</v>
      </c>
      <c r="Q255" s="719">
        <f t="shared" si="58"/>
        <v>276.0368471275994</v>
      </c>
      <c r="S255" s="53"/>
      <c r="T255" s="53"/>
    </row>
    <row r="256" spans="1:20" ht="12.75">
      <c r="A256" s="2004"/>
      <c r="B256" s="23">
        <v>8</v>
      </c>
      <c r="C256" s="1182" t="s">
        <v>87</v>
      </c>
      <c r="D256" s="1711">
        <v>12</v>
      </c>
      <c r="E256" s="1238" t="s">
        <v>43</v>
      </c>
      <c r="F256" s="717">
        <f t="shared" si="54"/>
        <v>14.456998</v>
      </c>
      <c r="G256" s="1239">
        <v>0.61199999999999999</v>
      </c>
      <c r="H256" s="1239">
        <v>1.92</v>
      </c>
      <c r="I256" s="1239">
        <v>11.924998</v>
      </c>
      <c r="J256" s="1187">
        <v>540.32000000000005</v>
      </c>
      <c r="K256" s="1240">
        <v>11.924998</v>
      </c>
      <c r="L256" s="1187">
        <v>540.32000000000005</v>
      </c>
      <c r="M256" s="716">
        <f t="shared" si="55"/>
        <v>2.2070250962392655E-2</v>
      </c>
      <c r="N256" s="1187">
        <v>220.02</v>
      </c>
      <c r="O256" s="718">
        <f t="shared" si="56"/>
        <v>4.8558966167456319</v>
      </c>
      <c r="P256" s="1066">
        <f t="shared" si="57"/>
        <v>1324.2150577435591</v>
      </c>
      <c r="Q256" s="719">
        <f t="shared" si="58"/>
        <v>291.35379700473788</v>
      </c>
      <c r="S256" s="53"/>
      <c r="T256" s="53"/>
    </row>
    <row r="257" spans="1:20" ht="12.75">
      <c r="A257" s="2004"/>
      <c r="B257" s="23">
        <v>9</v>
      </c>
      <c r="C257" s="1241" t="s">
        <v>191</v>
      </c>
      <c r="D257" s="1711">
        <v>12</v>
      </c>
      <c r="E257" s="1238" t="s">
        <v>43</v>
      </c>
      <c r="F257" s="717">
        <f t="shared" si="54"/>
        <v>13.999998999999999</v>
      </c>
      <c r="G257" s="1239">
        <v>5.0999999999999997E-2</v>
      </c>
      <c r="H257" s="1239">
        <v>0.12</v>
      </c>
      <c r="I257" s="1239">
        <v>13.828999</v>
      </c>
      <c r="J257" s="1187">
        <v>600.89</v>
      </c>
      <c r="K257" s="1240">
        <v>13.828999</v>
      </c>
      <c r="L257" s="1187">
        <v>600.89</v>
      </c>
      <c r="M257" s="716">
        <f t="shared" si="55"/>
        <v>2.3014193945647288E-2</v>
      </c>
      <c r="N257" s="1182">
        <v>220.02</v>
      </c>
      <c r="O257" s="718">
        <f t="shared" si="56"/>
        <v>5.0635829519213162</v>
      </c>
      <c r="P257" s="1066">
        <f t="shared" si="57"/>
        <v>1380.8516367388372</v>
      </c>
      <c r="Q257" s="719">
        <f t="shared" si="58"/>
        <v>303.81497711527902</v>
      </c>
      <c r="S257" s="53"/>
      <c r="T257" s="53"/>
    </row>
    <row r="258" spans="1:20" ht="13.5" thickBot="1">
      <c r="A258" s="2005"/>
      <c r="B258" s="26">
        <v>10</v>
      </c>
      <c r="C258" s="1242" t="s">
        <v>497</v>
      </c>
      <c r="D258" s="1712">
        <v>4</v>
      </c>
      <c r="E258" s="1243" t="s">
        <v>43</v>
      </c>
      <c r="F258" s="1244">
        <f t="shared" si="54"/>
        <v>4.3999990000000002</v>
      </c>
      <c r="G258" s="1245">
        <v>0</v>
      </c>
      <c r="H258" s="1245">
        <v>0</v>
      </c>
      <c r="I258" s="1245">
        <v>4.3999990000000002</v>
      </c>
      <c r="J258" s="1189">
        <v>135.59</v>
      </c>
      <c r="K258" s="1246">
        <v>4.3999990000000002</v>
      </c>
      <c r="L258" s="1189">
        <v>135.59</v>
      </c>
      <c r="M258" s="1188">
        <f t="shared" si="55"/>
        <v>3.2450763330629101E-2</v>
      </c>
      <c r="N258" s="1183">
        <v>220.02</v>
      </c>
      <c r="O258" s="1184">
        <f t="shared" si="56"/>
        <v>7.1398169480050155</v>
      </c>
      <c r="P258" s="1184">
        <f t="shared" si="57"/>
        <v>1947.045799837746</v>
      </c>
      <c r="Q258" s="1185">
        <f t="shared" si="58"/>
        <v>428.38901688030086</v>
      </c>
      <c r="S258" s="53"/>
      <c r="T258" s="53"/>
    </row>
    <row r="259" spans="1:20" ht="12.75">
      <c r="S259" s="53"/>
      <c r="T259" s="53"/>
    </row>
    <row r="260" spans="1:20" ht="12.75">
      <c r="C260" s="1"/>
      <c r="D260" s="1"/>
      <c r="E260" s="1"/>
      <c r="S260" s="53"/>
      <c r="T260" s="53"/>
    </row>
    <row r="261" spans="1:20" ht="12.75">
      <c r="F261" s="117"/>
      <c r="G261" s="117"/>
      <c r="H261" s="117"/>
      <c r="I261" s="117"/>
      <c r="S261" s="53"/>
      <c r="T261" s="53"/>
    </row>
    <row r="262" spans="1:20" ht="12.75">
      <c r="F262" s="117"/>
      <c r="G262" s="117"/>
      <c r="H262" s="117"/>
      <c r="I262" s="117"/>
      <c r="S262" s="53"/>
      <c r="T262" s="53"/>
    </row>
    <row r="263" spans="1:20" ht="15">
      <c r="A263" s="2068" t="s">
        <v>250</v>
      </c>
      <c r="B263" s="2068"/>
      <c r="C263" s="2068"/>
      <c r="D263" s="2068"/>
      <c r="E263" s="2068"/>
      <c r="F263" s="2068"/>
      <c r="G263" s="2068"/>
      <c r="H263" s="2068"/>
      <c r="I263" s="2068"/>
      <c r="J263" s="2068"/>
      <c r="K263" s="2068"/>
      <c r="L263" s="2068"/>
      <c r="M263" s="2068"/>
      <c r="N263" s="2068"/>
      <c r="O263" s="2068"/>
      <c r="P263" s="2068"/>
      <c r="Q263" s="2068"/>
      <c r="S263" s="729"/>
      <c r="T263" s="729"/>
    </row>
    <row r="264" spans="1:20" ht="13.5" thickBot="1">
      <c r="A264" s="1330"/>
      <c r="B264" s="1330"/>
      <c r="C264" s="1330"/>
      <c r="D264" s="1330"/>
      <c r="E264" s="1986" t="s">
        <v>559</v>
      </c>
      <c r="F264" s="1986"/>
      <c r="G264" s="1986"/>
      <c r="H264" s="1986"/>
      <c r="I264" s="1330">
        <v>2.9</v>
      </c>
      <c r="J264" s="1330" t="s">
        <v>558</v>
      </c>
      <c r="K264" s="1330" t="s">
        <v>560</v>
      </c>
      <c r="L264" s="1331">
        <v>454</v>
      </c>
      <c r="M264" s="1330"/>
      <c r="N264" s="1330"/>
      <c r="O264" s="1330"/>
      <c r="P264" s="1330"/>
      <c r="Q264" s="1330"/>
      <c r="S264" s="53"/>
      <c r="T264" s="53"/>
    </row>
    <row r="265" spans="1:20" ht="12.75">
      <c r="A265" s="2078" t="s">
        <v>1</v>
      </c>
      <c r="B265" s="2018" t="s">
        <v>0</v>
      </c>
      <c r="C265" s="1990" t="s">
        <v>2</v>
      </c>
      <c r="D265" s="1990" t="s">
        <v>3</v>
      </c>
      <c r="E265" s="1990" t="s">
        <v>13</v>
      </c>
      <c r="F265" s="1993" t="s">
        <v>14</v>
      </c>
      <c r="G265" s="1994"/>
      <c r="H265" s="1994"/>
      <c r="I265" s="1995"/>
      <c r="J265" s="1990" t="s">
        <v>4</v>
      </c>
      <c r="K265" s="1990" t="s">
        <v>15</v>
      </c>
      <c r="L265" s="1990" t="s">
        <v>5</v>
      </c>
      <c r="M265" s="1990" t="s">
        <v>6</v>
      </c>
      <c r="N265" s="1990" t="s">
        <v>16</v>
      </c>
      <c r="O265" s="2020" t="s">
        <v>17</v>
      </c>
      <c r="P265" s="1990" t="s">
        <v>25</v>
      </c>
      <c r="Q265" s="2009" t="s">
        <v>26</v>
      </c>
      <c r="S265" s="53"/>
      <c r="T265" s="53"/>
    </row>
    <row r="266" spans="1:20" ht="33.75">
      <c r="A266" s="2079"/>
      <c r="B266" s="2019"/>
      <c r="C266" s="1991"/>
      <c r="D266" s="1992"/>
      <c r="E266" s="1992"/>
      <c r="F266" s="18" t="s">
        <v>18</v>
      </c>
      <c r="G266" s="18" t="s">
        <v>19</v>
      </c>
      <c r="H266" s="18" t="s">
        <v>20</v>
      </c>
      <c r="I266" s="18" t="s">
        <v>21</v>
      </c>
      <c r="J266" s="1992"/>
      <c r="K266" s="1992"/>
      <c r="L266" s="1992"/>
      <c r="M266" s="1992"/>
      <c r="N266" s="1992"/>
      <c r="O266" s="2021"/>
      <c r="P266" s="1992"/>
      <c r="Q266" s="2010"/>
      <c r="S266" s="53"/>
      <c r="T266" s="53"/>
    </row>
    <row r="267" spans="1:20" ht="12.75">
      <c r="A267" s="2080"/>
      <c r="B267" s="2081"/>
      <c r="C267" s="1992"/>
      <c r="D267" s="127" t="s">
        <v>7</v>
      </c>
      <c r="E267" s="127" t="s">
        <v>8</v>
      </c>
      <c r="F267" s="127" t="s">
        <v>9</v>
      </c>
      <c r="G267" s="127" t="s">
        <v>9</v>
      </c>
      <c r="H267" s="127" t="s">
        <v>9</v>
      </c>
      <c r="I267" s="127" t="s">
        <v>9</v>
      </c>
      <c r="J267" s="127" t="s">
        <v>22</v>
      </c>
      <c r="K267" s="127" t="s">
        <v>9</v>
      </c>
      <c r="L267" s="127" t="s">
        <v>22</v>
      </c>
      <c r="M267" s="127" t="s">
        <v>77</v>
      </c>
      <c r="N267" s="127" t="s">
        <v>10</v>
      </c>
      <c r="O267" s="127" t="s">
        <v>78</v>
      </c>
      <c r="P267" s="128" t="s">
        <v>27</v>
      </c>
      <c r="Q267" s="129" t="s">
        <v>28</v>
      </c>
      <c r="S267" s="53"/>
      <c r="T267" s="53"/>
    </row>
    <row r="268" spans="1:20" ht="13.5" thickBot="1">
      <c r="A268" s="130">
        <v>1</v>
      </c>
      <c r="B268" s="131">
        <v>2</v>
      </c>
      <c r="C268" s="132">
        <v>3</v>
      </c>
      <c r="D268" s="133">
        <v>4</v>
      </c>
      <c r="E268" s="133">
        <v>5</v>
      </c>
      <c r="F268" s="133">
        <v>6</v>
      </c>
      <c r="G268" s="133">
        <v>7</v>
      </c>
      <c r="H268" s="133">
        <v>8</v>
      </c>
      <c r="I268" s="133">
        <v>9</v>
      </c>
      <c r="J268" s="133">
        <v>10</v>
      </c>
      <c r="K268" s="133">
        <v>11</v>
      </c>
      <c r="L268" s="132">
        <v>12</v>
      </c>
      <c r="M268" s="133">
        <v>13</v>
      </c>
      <c r="N268" s="133">
        <v>14</v>
      </c>
      <c r="O268" s="134">
        <v>15</v>
      </c>
      <c r="P268" s="132">
        <v>16</v>
      </c>
      <c r="Q268" s="135">
        <v>17</v>
      </c>
      <c r="S268" s="53"/>
      <c r="T268" s="53"/>
    </row>
    <row r="269" spans="1:20" ht="12.75">
      <c r="A269" s="2097" t="s">
        <v>108</v>
      </c>
      <c r="B269" s="337">
        <v>1</v>
      </c>
      <c r="C269" s="1449" t="s">
        <v>221</v>
      </c>
      <c r="D269" s="1450">
        <v>20</v>
      </c>
      <c r="E269" s="1450">
        <v>1976</v>
      </c>
      <c r="F269" s="1451">
        <v>16.032</v>
      </c>
      <c r="G269" s="1452">
        <v>3.9780000000000002</v>
      </c>
      <c r="H269" s="1452">
        <v>3.04</v>
      </c>
      <c r="I269" s="1452">
        <v>9.0139999999999993</v>
      </c>
      <c r="J269" s="1452">
        <v>1720.29</v>
      </c>
      <c r="K269" s="1453">
        <v>9.0139999999999993</v>
      </c>
      <c r="L269" s="1452">
        <v>1720.29</v>
      </c>
      <c r="M269" s="1454">
        <v>5.2398142173703272E-3</v>
      </c>
      <c r="N269" s="1455">
        <v>274.89800000000002</v>
      </c>
      <c r="O269" s="1456">
        <v>1.4404144487266684</v>
      </c>
      <c r="P269" s="1533">
        <v>314.38885304221964</v>
      </c>
      <c r="Q269" s="1521">
        <v>86.424866923600106</v>
      </c>
      <c r="S269" s="53"/>
      <c r="T269" s="53"/>
    </row>
    <row r="270" spans="1:20" ht="12.75">
      <c r="A270" s="2098"/>
      <c r="B270" s="138">
        <v>2</v>
      </c>
      <c r="C270" s="1449" t="s">
        <v>227</v>
      </c>
      <c r="D270" s="1450">
        <v>55</v>
      </c>
      <c r="E270" s="1450">
        <v>1967</v>
      </c>
      <c r="F270" s="1451">
        <v>28.991</v>
      </c>
      <c r="G270" s="1452">
        <v>5.8541550000000004</v>
      </c>
      <c r="H270" s="1452">
        <v>8.8000000000000007</v>
      </c>
      <c r="I270" s="1452">
        <v>14.336847000000001</v>
      </c>
      <c r="J270" s="1452">
        <v>2582.1799999999998</v>
      </c>
      <c r="K270" s="1453">
        <v>14.336847000000001</v>
      </c>
      <c r="L270" s="1452">
        <v>2582.1799999999998</v>
      </c>
      <c r="M270" s="1454">
        <v>5.5522260260709947E-3</v>
      </c>
      <c r="N270" s="1455">
        <v>274.89800000000002</v>
      </c>
      <c r="O270" s="1456">
        <v>1.5262958301148644</v>
      </c>
      <c r="P270" s="1533">
        <v>333.13356156425965</v>
      </c>
      <c r="Q270" s="1522">
        <v>91.577749806891859</v>
      </c>
      <c r="S270" s="53"/>
      <c r="T270" s="53"/>
    </row>
    <row r="271" spans="1:20" ht="12.75">
      <c r="A271" s="2098"/>
      <c r="B271" s="138">
        <v>3</v>
      </c>
      <c r="C271" s="1449" t="s">
        <v>225</v>
      </c>
      <c r="D271" s="1450">
        <v>30</v>
      </c>
      <c r="E271" s="1450">
        <v>1973</v>
      </c>
      <c r="F271" s="1451">
        <v>18.395</v>
      </c>
      <c r="G271" s="1452">
        <v>3.5750999999999999</v>
      </c>
      <c r="H271" s="1452">
        <v>4.8</v>
      </c>
      <c r="I271" s="1452">
        <v>10.019895</v>
      </c>
      <c r="J271" s="1452">
        <v>1569.45</v>
      </c>
      <c r="K271" s="1453">
        <v>10.019895</v>
      </c>
      <c r="L271" s="1452">
        <v>1569.45</v>
      </c>
      <c r="M271" s="1454">
        <v>6.3843352766892857E-3</v>
      </c>
      <c r="N271" s="1455">
        <v>274.89800000000002</v>
      </c>
      <c r="O271" s="1456">
        <v>1.7550409988913314</v>
      </c>
      <c r="P271" s="1533">
        <v>383.06011660135715</v>
      </c>
      <c r="Q271" s="1522">
        <v>105.30245993347988</v>
      </c>
      <c r="S271" s="53"/>
      <c r="T271" s="53"/>
    </row>
    <row r="272" spans="1:20" ht="12.75">
      <c r="A272" s="2098"/>
      <c r="B272" s="138">
        <v>4</v>
      </c>
      <c r="C272" s="1449" t="s">
        <v>226</v>
      </c>
      <c r="D272" s="1450">
        <v>21</v>
      </c>
      <c r="E272" s="1450">
        <v>2000</v>
      </c>
      <c r="F272" s="1451">
        <v>12.393000000000001</v>
      </c>
      <c r="G272" s="1452">
        <v>2.6288469999999999</v>
      </c>
      <c r="H272" s="1452">
        <v>2.4348390000000002</v>
      </c>
      <c r="I272" s="1452">
        <v>7.3293150000000002</v>
      </c>
      <c r="J272" s="1452">
        <v>1105.27</v>
      </c>
      <c r="K272" s="1453">
        <v>7.3293150000000002</v>
      </c>
      <c r="L272" s="1452">
        <v>1105.27</v>
      </c>
      <c r="M272" s="1454">
        <v>6.6312439494422178E-3</v>
      </c>
      <c r="N272" s="1455">
        <v>274.89800000000002</v>
      </c>
      <c r="O272" s="1456">
        <v>1.8229156992137669</v>
      </c>
      <c r="P272" s="1533">
        <v>397.8746369665331</v>
      </c>
      <c r="Q272" s="1522">
        <v>109.37494195282603</v>
      </c>
      <c r="S272" s="53"/>
      <c r="T272" s="53"/>
    </row>
    <row r="273" spans="1:20" ht="12.75">
      <c r="A273" s="2098"/>
      <c r="B273" s="138">
        <v>5</v>
      </c>
      <c r="C273" s="1449" t="s">
        <v>223</v>
      </c>
      <c r="D273" s="1450">
        <v>10</v>
      </c>
      <c r="E273" s="1450">
        <v>1999</v>
      </c>
      <c r="F273" s="1451">
        <v>8.4476999999999993</v>
      </c>
      <c r="G273" s="1452">
        <v>0</v>
      </c>
      <c r="H273" s="1452">
        <v>0</v>
      </c>
      <c r="I273" s="1452">
        <v>8.4476999999999993</v>
      </c>
      <c r="J273" s="1452">
        <v>1261.9000000000001</v>
      </c>
      <c r="K273" s="1453">
        <v>8.4476999999999993</v>
      </c>
      <c r="L273" s="1452">
        <v>1261.9000000000001</v>
      </c>
      <c r="M273" s="1454">
        <v>6.6944290355812654E-3</v>
      </c>
      <c r="N273" s="1455">
        <v>274.89800000000002</v>
      </c>
      <c r="O273" s="1456">
        <v>1.8402851530232189</v>
      </c>
      <c r="P273" s="1533">
        <v>401.66574213487593</v>
      </c>
      <c r="Q273" s="1522">
        <v>110.41710918139313</v>
      </c>
      <c r="S273" s="53"/>
      <c r="T273" s="53"/>
    </row>
    <row r="274" spans="1:20" ht="12.75">
      <c r="A274" s="2098"/>
      <c r="B274" s="138">
        <v>6</v>
      </c>
      <c r="C274" s="1449" t="s">
        <v>224</v>
      </c>
      <c r="D274" s="1450">
        <v>34</v>
      </c>
      <c r="E274" s="1450">
        <v>2001</v>
      </c>
      <c r="F274" s="1451">
        <v>22.097999999999999</v>
      </c>
      <c r="G274" s="1452">
        <v>4.445881</v>
      </c>
      <c r="H274" s="1452">
        <v>5.44</v>
      </c>
      <c r="I274" s="1452">
        <v>12.212117000000001</v>
      </c>
      <c r="J274" s="1452">
        <v>1747.92</v>
      </c>
      <c r="K274" s="1453">
        <v>12.212117000000001</v>
      </c>
      <c r="L274" s="1452">
        <v>1747.92</v>
      </c>
      <c r="M274" s="1454">
        <v>6.9866567119776651E-3</v>
      </c>
      <c r="N274" s="1455">
        <v>274.89800000000002</v>
      </c>
      <c r="O274" s="1456">
        <v>1.9206179568092363</v>
      </c>
      <c r="P274" s="1533">
        <v>419.19940271865988</v>
      </c>
      <c r="Q274" s="1522">
        <v>115.23707740855417</v>
      </c>
      <c r="S274" s="53"/>
      <c r="T274" s="53"/>
    </row>
    <row r="275" spans="1:20" ht="12.75">
      <c r="A275" s="2098"/>
      <c r="B275" s="138">
        <v>7</v>
      </c>
      <c r="C275" s="1449" t="s">
        <v>222</v>
      </c>
      <c r="D275" s="1450">
        <v>36</v>
      </c>
      <c r="E275" s="1450">
        <v>1984</v>
      </c>
      <c r="F275" s="1451">
        <v>28.251999999999999</v>
      </c>
      <c r="G275" s="1452">
        <v>3.4113899999999999</v>
      </c>
      <c r="H275" s="1452">
        <v>8.64</v>
      </c>
      <c r="I275" s="1452">
        <v>16.200603000000001</v>
      </c>
      <c r="J275" s="1452">
        <v>2249.59</v>
      </c>
      <c r="K275" s="1453">
        <v>16.200603000000001</v>
      </c>
      <c r="L275" s="1452">
        <v>2249.59</v>
      </c>
      <c r="M275" s="1454">
        <v>7.2015802879635844E-3</v>
      </c>
      <c r="N275" s="1455">
        <v>274.89800000000002</v>
      </c>
      <c r="O275" s="1456">
        <v>1.9797000180006137</v>
      </c>
      <c r="P275" s="1533">
        <v>432.09481727781508</v>
      </c>
      <c r="Q275" s="1522">
        <v>118.78200108003682</v>
      </c>
      <c r="S275" s="53"/>
      <c r="T275" s="53"/>
    </row>
    <row r="276" spans="1:20" ht="12.75">
      <c r="A276" s="2098"/>
      <c r="B276" s="138">
        <v>8</v>
      </c>
      <c r="C276" s="1449" t="s">
        <v>220</v>
      </c>
      <c r="D276" s="1450">
        <v>30</v>
      </c>
      <c r="E276" s="1450">
        <v>1971</v>
      </c>
      <c r="F276" s="1451">
        <v>19.724</v>
      </c>
      <c r="G276" s="1452">
        <v>3.04209</v>
      </c>
      <c r="H276" s="1452">
        <v>4.8</v>
      </c>
      <c r="I276" s="1452">
        <v>11.88191</v>
      </c>
      <c r="J276" s="1452">
        <v>1569.65</v>
      </c>
      <c r="K276" s="1453">
        <v>11.88191</v>
      </c>
      <c r="L276" s="1452">
        <v>1569.65</v>
      </c>
      <c r="M276" s="1454">
        <v>7.5697830726595096E-3</v>
      </c>
      <c r="N276" s="1455">
        <v>274.89800000000002</v>
      </c>
      <c r="O276" s="1456">
        <v>2.0809182271079538</v>
      </c>
      <c r="P276" s="1533">
        <v>454.18698435957054</v>
      </c>
      <c r="Q276" s="1522">
        <v>124.85509362647723</v>
      </c>
      <c r="S276" s="53"/>
      <c r="T276" s="53"/>
    </row>
    <row r="277" spans="1:20" ht="12.75">
      <c r="A277" s="2098"/>
      <c r="B277" s="138">
        <v>9</v>
      </c>
      <c r="C277" s="1449" t="s">
        <v>229</v>
      </c>
      <c r="D277" s="1450">
        <v>40</v>
      </c>
      <c r="E277" s="1450">
        <v>2009</v>
      </c>
      <c r="F277" s="1451">
        <v>26.277999999999999</v>
      </c>
      <c r="G277" s="1452">
        <v>4.8379909999999997</v>
      </c>
      <c r="H277" s="1452">
        <v>3.2</v>
      </c>
      <c r="I277" s="1452">
        <v>18.240002</v>
      </c>
      <c r="J277" s="1452">
        <v>2225.48</v>
      </c>
      <c r="K277" s="1453">
        <v>18.240002</v>
      </c>
      <c r="L277" s="1452">
        <v>2225.48</v>
      </c>
      <c r="M277" s="1454">
        <v>8.1959855851321955E-3</v>
      </c>
      <c r="N277" s="1455">
        <v>274.89800000000002</v>
      </c>
      <c r="O277" s="1456">
        <v>2.2530600453816705</v>
      </c>
      <c r="P277" s="1533">
        <v>491.75913510793174</v>
      </c>
      <c r="Q277" s="1522">
        <v>135.18360272290022</v>
      </c>
      <c r="S277" s="53"/>
      <c r="T277" s="53"/>
    </row>
    <row r="278" spans="1:20" ht="13.5" thickBot="1">
      <c r="A278" s="2098"/>
      <c r="B278" s="138">
        <v>10</v>
      </c>
      <c r="C278" s="1449" t="s">
        <v>228</v>
      </c>
      <c r="D278" s="1450">
        <v>93</v>
      </c>
      <c r="E278" s="1450">
        <v>1973</v>
      </c>
      <c r="F278" s="1451">
        <v>63.241999999999997</v>
      </c>
      <c r="G278" s="1452">
        <v>10.38602</v>
      </c>
      <c r="H278" s="1452">
        <v>14.4</v>
      </c>
      <c r="I278" s="1452">
        <v>38.455964999999999</v>
      </c>
      <c r="J278" s="1452">
        <v>4520.3</v>
      </c>
      <c r="K278" s="1453">
        <v>38.455964999999999</v>
      </c>
      <c r="L278" s="1452">
        <v>4520.3</v>
      </c>
      <c r="M278" s="1454">
        <v>8.5073922084817379E-3</v>
      </c>
      <c r="N278" s="1455">
        <v>274.89800000000002</v>
      </c>
      <c r="O278" s="1456">
        <v>2.3386651033272128</v>
      </c>
      <c r="P278" s="1533">
        <v>510.4435325089043</v>
      </c>
      <c r="Q278" s="1522">
        <v>140.31990619963278</v>
      </c>
      <c r="S278" s="53"/>
      <c r="T278" s="53"/>
    </row>
    <row r="279" spans="1:20" ht="12.75">
      <c r="A279" s="2099" t="s">
        <v>114</v>
      </c>
      <c r="B279" s="14">
        <v>1</v>
      </c>
      <c r="C279" s="1458" t="s">
        <v>232</v>
      </c>
      <c r="D279" s="1459">
        <v>60</v>
      </c>
      <c r="E279" s="1459">
        <v>1974</v>
      </c>
      <c r="F279" s="1460">
        <v>27.594999999999999</v>
      </c>
      <c r="G279" s="1460">
        <v>5.163138</v>
      </c>
      <c r="H279" s="1460">
        <v>9.6</v>
      </c>
      <c r="I279" s="1460">
        <v>12.831852</v>
      </c>
      <c r="J279" s="1460">
        <v>3124.65</v>
      </c>
      <c r="K279" s="1461">
        <v>12.831852</v>
      </c>
      <c r="L279" s="1460">
        <v>3124.65</v>
      </c>
      <c r="M279" s="1462">
        <v>4.1066525850895295E-3</v>
      </c>
      <c r="N279" s="1463">
        <v>274.89800000000002</v>
      </c>
      <c r="O279" s="1464">
        <v>1.1289105823359415</v>
      </c>
      <c r="P279" s="1534">
        <v>246.39915510537176</v>
      </c>
      <c r="Q279" s="1466">
        <v>67.734634940156496</v>
      </c>
      <c r="S279" s="53"/>
      <c r="T279" s="53"/>
    </row>
    <row r="280" spans="1:20" ht="12.75">
      <c r="A280" s="2100"/>
      <c r="B280" s="15">
        <v>2</v>
      </c>
      <c r="C280" s="1467" t="s">
        <v>239</v>
      </c>
      <c r="D280" s="1468">
        <v>60</v>
      </c>
      <c r="E280" s="1468">
        <v>1969</v>
      </c>
      <c r="F280" s="1469">
        <v>38.549999999999997</v>
      </c>
      <c r="G280" s="1469">
        <v>5.9669999999999996</v>
      </c>
      <c r="H280" s="1469">
        <v>9.6</v>
      </c>
      <c r="I280" s="1469">
        <v>22.983000000000001</v>
      </c>
      <c r="J280" s="1469">
        <v>3165.62</v>
      </c>
      <c r="K280" s="1470">
        <v>22.983000000000001</v>
      </c>
      <c r="L280" s="1469">
        <v>3165.62</v>
      </c>
      <c r="M280" s="1471">
        <v>7.2601891572582943E-3</v>
      </c>
      <c r="N280" s="1472">
        <v>274.89800000000002</v>
      </c>
      <c r="O280" s="1473">
        <v>1.9958114789519907</v>
      </c>
      <c r="P280" s="1535">
        <v>435.61134943549769</v>
      </c>
      <c r="Q280" s="1475">
        <v>119.74868873711947</v>
      </c>
      <c r="S280" s="53"/>
      <c r="T280" s="53"/>
    </row>
    <row r="281" spans="1:20" ht="12.75">
      <c r="A281" s="2100"/>
      <c r="B281" s="15">
        <v>3</v>
      </c>
      <c r="C281" s="1467" t="s">
        <v>231</v>
      </c>
      <c r="D281" s="1468">
        <v>30</v>
      </c>
      <c r="E281" s="1468">
        <v>1979</v>
      </c>
      <c r="F281" s="1469">
        <v>20.811</v>
      </c>
      <c r="G281" s="1469">
        <v>2.7538399999999998</v>
      </c>
      <c r="H281" s="1469">
        <v>4.8</v>
      </c>
      <c r="I281" s="1469">
        <v>13.257168</v>
      </c>
      <c r="J281" s="1469">
        <v>1569.65</v>
      </c>
      <c r="K281" s="1470">
        <v>13.257168</v>
      </c>
      <c r="L281" s="1469">
        <v>1569.65</v>
      </c>
      <c r="M281" s="1471">
        <v>8.4459389035772305E-3</v>
      </c>
      <c r="N281" s="1472">
        <v>274.89800000000002</v>
      </c>
      <c r="O281" s="1473">
        <v>2.3217717127155737</v>
      </c>
      <c r="P281" s="1535">
        <v>506.75633421463385</v>
      </c>
      <c r="Q281" s="1475">
        <v>139.30630276293445</v>
      </c>
      <c r="S281" s="53"/>
      <c r="T281" s="53"/>
    </row>
    <row r="282" spans="1:20" ht="12.75">
      <c r="A282" s="2100"/>
      <c r="B282" s="15">
        <v>4</v>
      </c>
      <c r="C282" s="1467" t="s">
        <v>235</v>
      </c>
      <c r="D282" s="1468">
        <v>30</v>
      </c>
      <c r="E282" s="1468">
        <v>1975</v>
      </c>
      <c r="F282" s="1469">
        <v>21.484999999999999</v>
      </c>
      <c r="G282" s="1469">
        <v>3.2130000000000001</v>
      </c>
      <c r="H282" s="1469">
        <v>4.8</v>
      </c>
      <c r="I282" s="1469">
        <v>13.471995</v>
      </c>
      <c r="J282" s="1469">
        <v>1582.74</v>
      </c>
      <c r="K282" s="1470">
        <v>13.471995</v>
      </c>
      <c r="L282" s="1469">
        <v>1582.74</v>
      </c>
      <c r="M282" s="1471">
        <v>8.5118181128928314E-3</v>
      </c>
      <c r="N282" s="1472">
        <v>274.89800000000002</v>
      </c>
      <c r="O282" s="1473">
        <v>2.3398817755980139</v>
      </c>
      <c r="P282" s="1535">
        <v>510.70908677356988</v>
      </c>
      <c r="Q282" s="1475">
        <v>140.39290653588083</v>
      </c>
      <c r="S282" s="53"/>
      <c r="T282" s="53"/>
    </row>
    <row r="283" spans="1:20" ht="12.75">
      <c r="A283" s="2100"/>
      <c r="B283" s="15">
        <v>5</v>
      </c>
      <c r="C283" s="1467" t="s">
        <v>230</v>
      </c>
      <c r="D283" s="1468">
        <v>8</v>
      </c>
      <c r="E283" s="1468">
        <v>1994</v>
      </c>
      <c r="F283" s="1469">
        <v>9.6349999999999998</v>
      </c>
      <c r="G283" s="1469">
        <v>1.17414</v>
      </c>
      <c r="H283" s="1469">
        <v>1.2</v>
      </c>
      <c r="I283" s="1469">
        <v>7.2608600000000001</v>
      </c>
      <c r="J283" s="1469">
        <v>832.8</v>
      </c>
      <c r="K283" s="1470">
        <v>7.2608600000000001</v>
      </c>
      <c r="L283" s="1469">
        <v>832.8</v>
      </c>
      <c r="M283" s="1471">
        <v>8.7186119116234393E-3</v>
      </c>
      <c r="N283" s="1472">
        <v>274.89800000000002</v>
      </c>
      <c r="O283" s="1473">
        <v>2.3967289772814606</v>
      </c>
      <c r="P283" s="1535">
        <v>523.11671469740634</v>
      </c>
      <c r="Q283" s="1475">
        <v>143.80373863688763</v>
      </c>
      <c r="S283" s="53"/>
      <c r="T283" s="53"/>
    </row>
    <row r="284" spans="1:20" ht="12.75">
      <c r="A284" s="2100"/>
      <c r="B284" s="15">
        <v>6</v>
      </c>
      <c r="C284" s="1467" t="s">
        <v>237</v>
      </c>
      <c r="D284" s="1468">
        <v>79</v>
      </c>
      <c r="E284" s="1468">
        <v>1976</v>
      </c>
      <c r="F284" s="1469">
        <v>54.872999999999998</v>
      </c>
      <c r="G284" s="1469">
        <v>7.123672</v>
      </c>
      <c r="H284" s="1469">
        <v>12.64</v>
      </c>
      <c r="I284" s="1469">
        <v>35.109330999999997</v>
      </c>
      <c r="J284" s="1469">
        <v>3845.02</v>
      </c>
      <c r="K284" s="1470">
        <v>35.109330999999997</v>
      </c>
      <c r="L284" s="1469">
        <v>3845.02</v>
      </c>
      <c r="M284" s="1471">
        <v>9.1311179135609172E-3</v>
      </c>
      <c r="N284" s="1472">
        <v>274.89800000000002</v>
      </c>
      <c r="O284" s="1473">
        <v>2.5101260522020694</v>
      </c>
      <c r="P284" s="1535">
        <v>547.86707481365499</v>
      </c>
      <c r="Q284" s="1475">
        <v>150.60756313212414</v>
      </c>
      <c r="S284" s="53"/>
      <c r="T284" s="53"/>
    </row>
    <row r="285" spans="1:20" ht="12.75">
      <c r="A285" s="2100"/>
      <c r="B285" s="15">
        <v>7</v>
      </c>
      <c r="C285" s="1467" t="s">
        <v>233</v>
      </c>
      <c r="D285" s="1468">
        <v>60</v>
      </c>
      <c r="E285" s="1468">
        <v>1968</v>
      </c>
      <c r="F285" s="1469">
        <v>47.369</v>
      </c>
      <c r="G285" s="1469">
        <v>6.3510299999999997</v>
      </c>
      <c r="H285" s="1469">
        <v>9.6</v>
      </c>
      <c r="I285" s="1469">
        <v>31.417973</v>
      </c>
      <c r="J285" s="1469">
        <v>3261.72</v>
      </c>
      <c r="K285" s="1470">
        <v>31.417973</v>
      </c>
      <c r="L285" s="1469">
        <v>3261.72</v>
      </c>
      <c r="M285" s="1471">
        <v>9.632332940902346E-3</v>
      </c>
      <c r="N285" s="1472">
        <v>274.89800000000002</v>
      </c>
      <c r="O285" s="1473">
        <v>2.6479090607881735</v>
      </c>
      <c r="P285" s="1535">
        <v>577.93997645414072</v>
      </c>
      <c r="Q285" s="1475">
        <v>158.87454364729038</v>
      </c>
      <c r="S285" s="53"/>
      <c r="T285" s="53"/>
    </row>
    <row r="286" spans="1:20" ht="12.75">
      <c r="A286" s="2100"/>
      <c r="B286" s="15">
        <v>8</v>
      </c>
      <c r="C286" s="1467" t="s">
        <v>238</v>
      </c>
      <c r="D286" s="1468">
        <v>30</v>
      </c>
      <c r="E286" s="1468">
        <v>1973</v>
      </c>
      <c r="F286" s="1469">
        <v>25.212</v>
      </c>
      <c r="G286" s="1469">
        <v>3.774</v>
      </c>
      <c r="H286" s="1469">
        <v>4.8</v>
      </c>
      <c r="I286" s="1469">
        <v>16.638000000000002</v>
      </c>
      <c r="J286" s="1469">
        <v>1715.3</v>
      </c>
      <c r="K286" s="1470">
        <v>16.638000000000002</v>
      </c>
      <c r="L286" s="1469">
        <v>1715.3</v>
      </c>
      <c r="M286" s="1471">
        <v>9.6997609747566035E-3</v>
      </c>
      <c r="N286" s="1472">
        <v>274.89800000000002</v>
      </c>
      <c r="O286" s="1473">
        <v>2.666444892438641</v>
      </c>
      <c r="P286" s="1535">
        <v>581.98565848539613</v>
      </c>
      <c r="Q286" s="1475">
        <v>159.98669354631846</v>
      </c>
      <c r="S286" s="53"/>
      <c r="T286" s="53"/>
    </row>
    <row r="287" spans="1:20" ht="12.75">
      <c r="A287" s="2100"/>
      <c r="B287" s="15">
        <v>9</v>
      </c>
      <c r="C287" s="1467" t="s">
        <v>236</v>
      </c>
      <c r="D287" s="1468">
        <v>31</v>
      </c>
      <c r="E287" s="1468">
        <v>1972</v>
      </c>
      <c r="F287" s="1469">
        <v>25.472000000000001</v>
      </c>
      <c r="G287" s="1469">
        <v>2.827118</v>
      </c>
      <c r="H287" s="1469">
        <v>4.8</v>
      </c>
      <c r="I287" s="1469">
        <v>17.84488</v>
      </c>
      <c r="J287" s="1469">
        <v>1718.52</v>
      </c>
      <c r="K287" s="1470">
        <v>17.84488</v>
      </c>
      <c r="L287" s="1469">
        <v>1718.52</v>
      </c>
      <c r="M287" s="1471">
        <v>1.0383865186323116E-2</v>
      </c>
      <c r="N287" s="1472">
        <v>274.89800000000002</v>
      </c>
      <c r="O287" s="1473">
        <v>2.8545037719898523</v>
      </c>
      <c r="P287" s="1535">
        <v>623.03191117938695</v>
      </c>
      <c r="Q287" s="1475">
        <v>171.27022631939113</v>
      </c>
      <c r="S287" s="53"/>
      <c r="T287" s="53"/>
    </row>
    <row r="288" spans="1:20" ht="13.5" thickBot="1">
      <c r="A288" s="2101"/>
      <c r="B288" s="55">
        <v>10</v>
      </c>
      <c r="C288" s="1467" t="s">
        <v>234</v>
      </c>
      <c r="D288" s="1468">
        <v>30</v>
      </c>
      <c r="E288" s="1468">
        <v>1977</v>
      </c>
      <c r="F288" s="1469">
        <v>24.358000000000001</v>
      </c>
      <c r="G288" s="1469">
        <v>3.1619999999999999</v>
      </c>
      <c r="H288" s="1469">
        <v>4.8</v>
      </c>
      <c r="I288" s="1469">
        <v>16.396000000000001</v>
      </c>
      <c r="J288" s="1469">
        <v>1557.06</v>
      </c>
      <c r="K288" s="1470">
        <v>16.396000000000001</v>
      </c>
      <c r="L288" s="1469">
        <v>1557.06</v>
      </c>
      <c r="M288" s="1471">
        <v>1.0530101601736607E-2</v>
      </c>
      <c r="N288" s="1472">
        <v>274.89800000000002</v>
      </c>
      <c r="O288" s="1473">
        <v>2.8947038701141898</v>
      </c>
      <c r="P288" s="1535">
        <v>631.8060961041964</v>
      </c>
      <c r="Q288" s="1536">
        <v>173.68223220685138</v>
      </c>
      <c r="S288" s="53"/>
      <c r="T288" s="53"/>
    </row>
    <row r="289" spans="1:20" ht="12.75">
      <c r="A289" s="2102" t="s">
        <v>123</v>
      </c>
      <c r="B289" s="159">
        <v>1</v>
      </c>
      <c r="C289" s="868"/>
      <c r="D289" s="869"/>
      <c r="E289" s="869"/>
      <c r="F289" s="870"/>
      <c r="G289" s="870"/>
      <c r="H289" s="870"/>
      <c r="I289" s="870"/>
      <c r="J289" s="870"/>
      <c r="K289" s="871"/>
      <c r="L289" s="870"/>
      <c r="M289" s="872"/>
      <c r="N289" s="873"/>
      <c r="O289" s="874"/>
      <c r="P289" s="875"/>
      <c r="Q289" s="876"/>
      <c r="S289" s="53"/>
      <c r="T289" s="53"/>
    </row>
    <row r="290" spans="1:20" ht="12.75">
      <c r="A290" s="2103"/>
      <c r="B290" s="168">
        <v>2</v>
      </c>
      <c r="C290" s="877"/>
      <c r="D290" s="878"/>
      <c r="E290" s="878"/>
      <c r="F290" s="879"/>
      <c r="G290" s="879"/>
      <c r="H290" s="879"/>
      <c r="I290" s="879"/>
      <c r="J290" s="879"/>
      <c r="K290" s="880"/>
      <c r="L290" s="879"/>
      <c r="M290" s="881"/>
      <c r="N290" s="882"/>
      <c r="O290" s="883"/>
      <c r="P290" s="884"/>
      <c r="Q290" s="885"/>
      <c r="S290" s="53"/>
      <c r="T290" s="53"/>
    </row>
    <row r="291" spans="1:20" ht="12.75">
      <c r="A291" s="2103"/>
      <c r="B291" s="168">
        <v>3</v>
      </c>
      <c r="C291" s="877"/>
      <c r="D291" s="878"/>
      <c r="E291" s="878"/>
      <c r="F291" s="879"/>
      <c r="G291" s="879"/>
      <c r="H291" s="879"/>
      <c r="I291" s="879"/>
      <c r="J291" s="879"/>
      <c r="K291" s="880"/>
      <c r="L291" s="879"/>
      <c r="M291" s="881"/>
      <c r="N291" s="882"/>
      <c r="O291" s="883"/>
      <c r="P291" s="884"/>
      <c r="Q291" s="885"/>
      <c r="S291" s="53"/>
      <c r="T291" s="53"/>
    </row>
    <row r="292" spans="1:20" ht="12.75">
      <c r="A292" s="2103"/>
      <c r="B292" s="168">
        <v>4</v>
      </c>
      <c r="C292" s="877"/>
      <c r="D292" s="878"/>
      <c r="E292" s="878"/>
      <c r="F292" s="879"/>
      <c r="G292" s="879"/>
      <c r="H292" s="879"/>
      <c r="I292" s="879"/>
      <c r="J292" s="879"/>
      <c r="K292" s="880"/>
      <c r="L292" s="879"/>
      <c r="M292" s="881"/>
      <c r="N292" s="882"/>
      <c r="O292" s="883"/>
      <c r="P292" s="884"/>
      <c r="Q292" s="885"/>
      <c r="S292" s="53"/>
      <c r="T292" s="53"/>
    </row>
    <row r="293" spans="1:20" ht="12.75">
      <c r="A293" s="2103"/>
      <c r="B293" s="168">
        <v>5</v>
      </c>
      <c r="C293" s="877"/>
      <c r="D293" s="878"/>
      <c r="E293" s="878"/>
      <c r="F293" s="879"/>
      <c r="G293" s="879"/>
      <c r="H293" s="879"/>
      <c r="I293" s="879"/>
      <c r="J293" s="879"/>
      <c r="K293" s="880"/>
      <c r="L293" s="879"/>
      <c r="M293" s="881"/>
      <c r="N293" s="882"/>
      <c r="O293" s="883"/>
      <c r="P293" s="884"/>
      <c r="Q293" s="885"/>
      <c r="S293" s="53"/>
      <c r="T293" s="53"/>
    </row>
    <row r="294" spans="1:20" ht="12.75">
      <c r="A294" s="2103"/>
      <c r="B294" s="168">
        <v>6</v>
      </c>
      <c r="C294" s="877"/>
      <c r="D294" s="878"/>
      <c r="E294" s="878"/>
      <c r="F294" s="879"/>
      <c r="G294" s="879"/>
      <c r="H294" s="879"/>
      <c r="I294" s="879"/>
      <c r="J294" s="879"/>
      <c r="K294" s="880"/>
      <c r="L294" s="879"/>
      <c r="M294" s="881"/>
      <c r="N294" s="882"/>
      <c r="O294" s="883"/>
      <c r="P294" s="884"/>
      <c r="Q294" s="885"/>
      <c r="S294" s="53"/>
      <c r="T294" s="53"/>
    </row>
    <row r="295" spans="1:20" ht="12.75">
      <c r="A295" s="2103"/>
      <c r="B295" s="168">
        <v>7</v>
      </c>
      <c r="C295" s="877"/>
      <c r="D295" s="878"/>
      <c r="E295" s="878"/>
      <c r="F295" s="879"/>
      <c r="G295" s="879"/>
      <c r="H295" s="879"/>
      <c r="I295" s="879"/>
      <c r="J295" s="879"/>
      <c r="K295" s="880"/>
      <c r="L295" s="879"/>
      <c r="M295" s="881"/>
      <c r="N295" s="882"/>
      <c r="O295" s="883"/>
      <c r="P295" s="884"/>
      <c r="Q295" s="885"/>
      <c r="S295" s="53"/>
      <c r="T295" s="53"/>
    </row>
    <row r="296" spans="1:20" ht="12.75">
      <c r="A296" s="2103"/>
      <c r="B296" s="168">
        <v>8</v>
      </c>
      <c r="C296" s="877"/>
      <c r="D296" s="878"/>
      <c r="E296" s="878"/>
      <c r="F296" s="879"/>
      <c r="G296" s="879"/>
      <c r="H296" s="879"/>
      <c r="I296" s="879"/>
      <c r="J296" s="879"/>
      <c r="K296" s="880"/>
      <c r="L296" s="879"/>
      <c r="M296" s="881"/>
      <c r="N296" s="882"/>
      <c r="O296" s="883"/>
      <c r="P296" s="884"/>
      <c r="Q296" s="885"/>
      <c r="S296" s="53"/>
      <c r="T296" s="53"/>
    </row>
    <row r="297" spans="1:20" ht="12.75">
      <c r="A297" s="2103"/>
      <c r="B297" s="168">
        <v>9</v>
      </c>
      <c r="C297" s="877"/>
      <c r="D297" s="878"/>
      <c r="E297" s="878"/>
      <c r="F297" s="879"/>
      <c r="G297" s="879"/>
      <c r="H297" s="879"/>
      <c r="I297" s="879"/>
      <c r="J297" s="879"/>
      <c r="K297" s="880"/>
      <c r="L297" s="879"/>
      <c r="M297" s="881"/>
      <c r="N297" s="882"/>
      <c r="O297" s="883"/>
      <c r="P297" s="884"/>
      <c r="Q297" s="885"/>
      <c r="S297" s="53"/>
      <c r="T297" s="53"/>
    </row>
    <row r="298" spans="1:20" ht="13.5" thickBot="1">
      <c r="A298" s="2104"/>
      <c r="B298" s="177">
        <v>10</v>
      </c>
      <c r="C298" s="886"/>
      <c r="D298" s="887"/>
      <c r="E298" s="887"/>
      <c r="F298" s="888"/>
      <c r="G298" s="888"/>
      <c r="H298" s="888"/>
      <c r="I298" s="888"/>
      <c r="J298" s="888"/>
      <c r="K298" s="889"/>
      <c r="L298" s="888"/>
      <c r="M298" s="890"/>
      <c r="N298" s="891"/>
      <c r="O298" s="892"/>
      <c r="P298" s="893"/>
      <c r="Q298" s="894"/>
      <c r="S298" s="53"/>
      <c r="T298" s="53"/>
    </row>
    <row r="299" spans="1:20" ht="12.75">
      <c r="A299" s="2070" t="s">
        <v>134</v>
      </c>
      <c r="B299" s="105">
        <v>1</v>
      </c>
      <c r="C299" s="958" t="s">
        <v>248</v>
      </c>
      <c r="D299" s="959">
        <v>20</v>
      </c>
      <c r="E299" s="959">
        <v>1981</v>
      </c>
      <c r="F299" s="960">
        <v>12.997</v>
      </c>
      <c r="G299" s="960">
        <v>1.8057209999999999</v>
      </c>
      <c r="H299" s="960">
        <v>3.2</v>
      </c>
      <c r="I299" s="960">
        <v>7.9912789999999996</v>
      </c>
      <c r="J299" s="960">
        <v>1031.73</v>
      </c>
      <c r="K299" s="961">
        <v>7.9912789999999996</v>
      </c>
      <c r="L299" s="960">
        <v>1031.73</v>
      </c>
      <c r="M299" s="962">
        <v>7.7455138456766787E-3</v>
      </c>
      <c r="N299" s="963">
        <v>274.89800000000002</v>
      </c>
      <c r="O299" s="964">
        <v>2.1292262651488278</v>
      </c>
      <c r="P299" s="965">
        <v>464.73083074060071</v>
      </c>
      <c r="Q299" s="966">
        <v>127.75357590892966</v>
      </c>
      <c r="S299" s="53"/>
      <c r="T299" s="53"/>
    </row>
    <row r="300" spans="1:20" ht="12.75">
      <c r="A300" s="2071"/>
      <c r="B300" s="105">
        <v>2</v>
      </c>
      <c r="C300" s="958" t="s">
        <v>245</v>
      </c>
      <c r="D300" s="959">
        <v>20</v>
      </c>
      <c r="E300" s="959">
        <v>1985</v>
      </c>
      <c r="F300" s="960">
        <v>16.768000000000001</v>
      </c>
      <c r="G300" s="960">
        <v>3.036753</v>
      </c>
      <c r="H300" s="960">
        <v>3.2</v>
      </c>
      <c r="I300" s="960">
        <v>10.531249000000001</v>
      </c>
      <c r="J300" s="960">
        <v>1084.74</v>
      </c>
      <c r="K300" s="961">
        <v>10.531249000000001</v>
      </c>
      <c r="L300" s="960">
        <v>1084.74</v>
      </c>
      <c r="M300" s="962">
        <v>9.7085467485296013E-3</v>
      </c>
      <c r="N300" s="963">
        <v>274.89800000000002</v>
      </c>
      <c r="O300" s="964">
        <v>2.6688600840772905</v>
      </c>
      <c r="P300" s="965">
        <v>582.51280491177602</v>
      </c>
      <c r="Q300" s="966">
        <v>160.13160504463744</v>
      </c>
      <c r="S300" s="53"/>
      <c r="T300" s="53"/>
    </row>
    <row r="301" spans="1:20" ht="12.75">
      <c r="A301" s="2071"/>
      <c r="B301" s="105">
        <v>3</v>
      </c>
      <c r="C301" s="958" t="s">
        <v>247</v>
      </c>
      <c r="D301" s="959">
        <v>21</v>
      </c>
      <c r="E301" s="959">
        <v>1986</v>
      </c>
      <c r="F301" s="960">
        <v>18.114000000000001</v>
      </c>
      <c r="G301" s="960">
        <v>1.1474549999999999</v>
      </c>
      <c r="H301" s="960">
        <v>3.2</v>
      </c>
      <c r="I301" s="960">
        <v>13.766545000000001</v>
      </c>
      <c r="J301" s="960">
        <v>1090.6500000000001</v>
      </c>
      <c r="K301" s="961">
        <v>13.766545000000001</v>
      </c>
      <c r="L301" s="960">
        <v>1090.6500000000001</v>
      </c>
      <c r="M301" s="962">
        <v>1.2622330720212717E-2</v>
      </c>
      <c r="N301" s="963">
        <v>274.89800000000002</v>
      </c>
      <c r="O301" s="964">
        <v>3.4698534703250359</v>
      </c>
      <c r="P301" s="965">
        <v>757.33984321276307</v>
      </c>
      <c r="Q301" s="966">
        <v>208.19120821950216</v>
      </c>
      <c r="S301" s="53"/>
      <c r="T301" s="53"/>
    </row>
    <row r="302" spans="1:20" ht="12.75">
      <c r="A302" s="2071"/>
      <c r="B302" s="105">
        <v>4</v>
      </c>
      <c r="C302" s="958" t="s">
        <v>240</v>
      </c>
      <c r="D302" s="959">
        <v>20</v>
      </c>
      <c r="E302" s="959">
        <v>1987</v>
      </c>
      <c r="F302" s="960">
        <v>19.797000000000001</v>
      </c>
      <c r="G302" s="960">
        <v>2.5381710000000002</v>
      </c>
      <c r="H302" s="960">
        <v>3.2</v>
      </c>
      <c r="I302" s="960">
        <v>14.058825000000001</v>
      </c>
      <c r="J302" s="960">
        <v>1104.7</v>
      </c>
      <c r="K302" s="961">
        <v>14.058825000000001</v>
      </c>
      <c r="L302" s="960">
        <v>1104.7</v>
      </c>
      <c r="M302" s="962">
        <v>1.2726373676111161E-2</v>
      </c>
      <c r="N302" s="963">
        <v>274.89800000000002</v>
      </c>
      <c r="O302" s="964">
        <v>3.4984546708156063</v>
      </c>
      <c r="P302" s="965">
        <v>763.58242056666973</v>
      </c>
      <c r="Q302" s="966">
        <v>209.90728024893639</v>
      </c>
      <c r="S302" s="53"/>
      <c r="T302" s="53"/>
    </row>
    <row r="303" spans="1:20" ht="12.75">
      <c r="A303" s="2071"/>
      <c r="B303" s="105">
        <v>5</v>
      </c>
      <c r="C303" s="958" t="s">
        <v>246</v>
      </c>
      <c r="D303" s="959">
        <v>20</v>
      </c>
      <c r="E303" s="959">
        <v>1985</v>
      </c>
      <c r="F303" s="960">
        <v>19.971</v>
      </c>
      <c r="G303" s="960">
        <v>2.6101130000000001</v>
      </c>
      <c r="H303" s="960">
        <v>3.2</v>
      </c>
      <c r="I303" s="960">
        <v>14.160890999999999</v>
      </c>
      <c r="J303" s="960">
        <v>1099.8</v>
      </c>
      <c r="K303" s="961">
        <v>14.160890999999999</v>
      </c>
      <c r="L303" s="960">
        <v>1099.8</v>
      </c>
      <c r="M303" s="962">
        <v>1.287587834151664E-2</v>
      </c>
      <c r="N303" s="963">
        <v>274.89800000000002</v>
      </c>
      <c r="O303" s="964">
        <v>3.5395532043262414</v>
      </c>
      <c r="P303" s="965">
        <v>772.5527004909984</v>
      </c>
      <c r="Q303" s="966">
        <v>212.37319225957452</v>
      </c>
      <c r="S303" s="53"/>
      <c r="T303" s="53"/>
    </row>
    <row r="304" spans="1:20" ht="12.75">
      <c r="A304" s="2071"/>
      <c r="B304" s="105">
        <v>6</v>
      </c>
      <c r="C304" s="958" t="s">
        <v>244</v>
      </c>
      <c r="D304" s="959">
        <v>20</v>
      </c>
      <c r="E304" s="959">
        <v>1986</v>
      </c>
      <c r="F304" s="960">
        <v>20.460699999999999</v>
      </c>
      <c r="G304" s="960">
        <v>2.3162579999999999</v>
      </c>
      <c r="H304" s="960">
        <v>3.2</v>
      </c>
      <c r="I304" s="960">
        <v>14.944437000000001</v>
      </c>
      <c r="J304" s="960">
        <v>1094.49</v>
      </c>
      <c r="K304" s="961">
        <v>14.944437000000001</v>
      </c>
      <c r="L304" s="960">
        <v>1094.49</v>
      </c>
      <c r="M304" s="962">
        <v>1.3654247183619768E-2</v>
      </c>
      <c r="N304" s="963">
        <v>274.89800000000002</v>
      </c>
      <c r="O304" s="964">
        <v>3.7535252422827075</v>
      </c>
      <c r="P304" s="965">
        <v>819.25483101718612</v>
      </c>
      <c r="Q304" s="966">
        <v>225.21151453696243</v>
      </c>
      <c r="S304" s="53"/>
      <c r="T304" s="53"/>
    </row>
    <row r="305" spans="1:20" ht="12.75">
      <c r="A305" s="2071"/>
      <c r="B305" s="105">
        <v>7</v>
      </c>
      <c r="C305" s="958" t="s">
        <v>243</v>
      </c>
      <c r="D305" s="959">
        <v>20</v>
      </c>
      <c r="E305" s="959">
        <v>1983</v>
      </c>
      <c r="F305" s="960">
        <v>20.166</v>
      </c>
      <c r="G305" s="960">
        <v>2.6951849999999999</v>
      </c>
      <c r="H305" s="960">
        <v>3.2</v>
      </c>
      <c r="I305" s="960">
        <v>14.270810000000001</v>
      </c>
      <c r="J305" s="960">
        <v>1037.5</v>
      </c>
      <c r="K305" s="961">
        <v>14.270810000000001</v>
      </c>
      <c r="L305" s="960">
        <v>1037.5</v>
      </c>
      <c r="M305" s="962">
        <v>1.3754997590361447E-2</v>
      </c>
      <c r="N305" s="963">
        <v>274.89800000000002</v>
      </c>
      <c r="O305" s="964">
        <v>3.7812213275951816</v>
      </c>
      <c r="P305" s="965">
        <v>825.29985542168686</v>
      </c>
      <c r="Q305" s="966">
        <v>226.87327965571089</v>
      </c>
      <c r="S305" s="53"/>
      <c r="T305" s="53"/>
    </row>
    <row r="306" spans="1:20" ht="12.75">
      <c r="A306" s="2071"/>
      <c r="B306" s="105">
        <v>8</v>
      </c>
      <c r="C306" s="958" t="s">
        <v>242</v>
      </c>
      <c r="D306" s="959">
        <v>21</v>
      </c>
      <c r="E306" s="959">
        <v>1992</v>
      </c>
      <c r="F306" s="960">
        <v>21.042300000000001</v>
      </c>
      <c r="G306" s="960">
        <v>2.348814</v>
      </c>
      <c r="H306" s="960">
        <v>3.2</v>
      </c>
      <c r="I306" s="960">
        <v>15.49348</v>
      </c>
      <c r="J306" s="960">
        <v>1077.7</v>
      </c>
      <c r="K306" s="961">
        <v>15.49348</v>
      </c>
      <c r="L306" s="960">
        <v>1077.7</v>
      </c>
      <c r="M306" s="962">
        <v>1.4376431288855896E-2</v>
      </c>
      <c r="N306" s="963">
        <v>274.89800000000002</v>
      </c>
      <c r="O306" s="964">
        <v>3.9520522084439085</v>
      </c>
      <c r="P306" s="965">
        <v>862.58587733135369</v>
      </c>
      <c r="Q306" s="966">
        <v>237.12313250663448</v>
      </c>
      <c r="S306" s="53"/>
      <c r="T306" s="53"/>
    </row>
    <row r="307" spans="1:20" ht="12.75">
      <c r="A307" s="2071"/>
      <c r="B307" s="105">
        <v>9</v>
      </c>
      <c r="C307" s="958" t="s">
        <v>249</v>
      </c>
      <c r="D307" s="959">
        <v>21</v>
      </c>
      <c r="E307" s="959">
        <v>1984</v>
      </c>
      <c r="F307" s="960">
        <v>21.071999999999999</v>
      </c>
      <c r="G307" s="960">
        <v>1.734</v>
      </c>
      <c r="H307" s="960">
        <v>3.2</v>
      </c>
      <c r="I307" s="960">
        <v>16.138000000000002</v>
      </c>
      <c r="J307" s="960">
        <v>1105.8499999999999</v>
      </c>
      <c r="K307" s="961">
        <v>16.138000000000002</v>
      </c>
      <c r="L307" s="960">
        <v>1105.8499999999999</v>
      </c>
      <c r="M307" s="962">
        <v>1.4593299272053174E-2</v>
      </c>
      <c r="N307" s="963">
        <v>274.89800000000002</v>
      </c>
      <c r="O307" s="964">
        <v>4.011668783288874</v>
      </c>
      <c r="P307" s="965">
        <v>875.59795632319049</v>
      </c>
      <c r="Q307" s="966">
        <v>240.70012699733243</v>
      </c>
      <c r="S307" s="53"/>
      <c r="T307" s="53"/>
    </row>
    <row r="308" spans="1:20" ht="13.5" thickBot="1">
      <c r="A308" s="2071"/>
      <c r="B308" s="188">
        <v>10</v>
      </c>
      <c r="C308" s="967" t="s">
        <v>241</v>
      </c>
      <c r="D308" s="968">
        <v>20</v>
      </c>
      <c r="E308" s="968">
        <v>1985</v>
      </c>
      <c r="F308" s="969">
        <v>21.331</v>
      </c>
      <c r="G308" s="969">
        <v>2.5715789999999998</v>
      </c>
      <c r="H308" s="969">
        <v>3.2</v>
      </c>
      <c r="I308" s="969">
        <v>15.559423000000001</v>
      </c>
      <c r="J308" s="969">
        <v>1045.6199999999999</v>
      </c>
      <c r="K308" s="970">
        <v>15.559423000000001</v>
      </c>
      <c r="L308" s="969">
        <v>1045.6199999999999</v>
      </c>
      <c r="M308" s="971">
        <v>1.4880571335666878E-2</v>
      </c>
      <c r="N308" s="972">
        <v>274.89800000000002</v>
      </c>
      <c r="O308" s="973">
        <v>4.0906392990321541</v>
      </c>
      <c r="P308" s="974">
        <v>892.83428014001265</v>
      </c>
      <c r="Q308" s="975">
        <v>245.43835794192921</v>
      </c>
      <c r="S308" s="53"/>
      <c r="T308" s="53"/>
    </row>
    <row r="309" spans="1:20" ht="12.75">
      <c r="A309" s="2072" t="s">
        <v>145</v>
      </c>
      <c r="B309" s="189">
        <v>1</v>
      </c>
      <c r="C309" s="495"/>
      <c r="D309" s="496"/>
      <c r="E309" s="496"/>
      <c r="F309" s="497"/>
      <c r="G309" s="497"/>
      <c r="H309" s="497"/>
      <c r="I309" s="497"/>
      <c r="J309" s="497"/>
      <c r="K309" s="498"/>
      <c r="L309" s="497"/>
      <c r="M309" s="499"/>
      <c r="N309" s="500"/>
      <c r="O309" s="501"/>
      <c r="P309" s="502"/>
      <c r="Q309" s="503"/>
      <c r="S309" s="53"/>
      <c r="T309" s="53"/>
    </row>
    <row r="310" spans="1:20" ht="12.75">
      <c r="A310" s="2073"/>
      <c r="B310" s="190">
        <v>2</v>
      </c>
      <c r="C310" s="504"/>
      <c r="D310" s="505"/>
      <c r="E310" s="505"/>
      <c r="F310" s="506"/>
      <c r="G310" s="506"/>
      <c r="H310" s="506"/>
      <c r="I310" s="506"/>
      <c r="J310" s="506"/>
      <c r="K310" s="507"/>
      <c r="L310" s="506"/>
      <c r="M310" s="508"/>
      <c r="N310" s="509"/>
      <c r="O310" s="510"/>
      <c r="P310" s="511"/>
      <c r="Q310" s="512"/>
      <c r="S310" s="53"/>
      <c r="T310" s="53"/>
    </row>
    <row r="311" spans="1:20" ht="12.75">
      <c r="A311" s="2073"/>
      <c r="B311" s="190">
        <v>3</v>
      </c>
      <c r="C311" s="504"/>
      <c r="D311" s="505"/>
      <c r="E311" s="505"/>
      <c r="F311" s="506"/>
      <c r="G311" s="506"/>
      <c r="H311" s="506"/>
      <c r="I311" s="506"/>
      <c r="J311" s="506"/>
      <c r="K311" s="507"/>
      <c r="L311" s="506"/>
      <c r="M311" s="508"/>
      <c r="N311" s="509"/>
      <c r="O311" s="510"/>
      <c r="P311" s="511"/>
      <c r="Q311" s="512"/>
      <c r="S311" s="53"/>
      <c r="T311" s="53"/>
    </row>
    <row r="312" spans="1:20" ht="12.75">
      <c r="A312" s="2073"/>
      <c r="B312" s="190">
        <v>4</v>
      </c>
      <c r="C312" s="504"/>
      <c r="D312" s="505"/>
      <c r="E312" s="505"/>
      <c r="F312" s="506"/>
      <c r="G312" s="506"/>
      <c r="H312" s="506"/>
      <c r="I312" s="506"/>
      <c r="J312" s="506"/>
      <c r="K312" s="507"/>
      <c r="L312" s="506"/>
      <c r="M312" s="508"/>
      <c r="N312" s="509"/>
      <c r="O312" s="510"/>
      <c r="P312" s="511"/>
      <c r="Q312" s="512"/>
      <c r="S312" s="53"/>
      <c r="T312" s="53"/>
    </row>
    <row r="313" spans="1:20" ht="12.75">
      <c r="A313" s="2073"/>
      <c r="B313" s="190">
        <v>5</v>
      </c>
      <c r="C313" s="504"/>
      <c r="D313" s="505"/>
      <c r="E313" s="505"/>
      <c r="F313" s="506"/>
      <c r="G313" s="506"/>
      <c r="H313" s="506"/>
      <c r="I313" s="506"/>
      <c r="J313" s="506"/>
      <c r="K313" s="507"/>
      <c r="L313" s="506"/>
      <c r="M313" s="508"/>
      <c r="N313" s="509"/>
      <c r="O313" s="510"/>
      <c r="P313" s="511"/>
      <c r="Q313" s="512"/>
      <c r="S313" s="53"/>
      <c r="T313" s="53"/>
    </row>
    <row r="314" spans="1:20" ht="12.75">
      <c r="A314" s="2073"/>
      <c r="B314" s="190">
        <v>6</v>
      </c>
      <c r="C314" s="504"/>
      <c r="D314" s="505"/>
      <c r="E314" s="505"/>
      <c r="F314" s="506"/>
      <c r="G314" s="506"/>
      <c r="H314" s="506"/>
      <c r="I314" s="506"/>
      <c r="J314" s="506"/>
      <c r="K314" s="507"/>
      <c r="L314" s="506"/>
      <c r="M314" s="508"/>
      <c r="N314" s="509"/>
      <c r="O314" s="510"/>
      <c r="P314" s="511"/>
      <c r="Q314" s="512"/>
      <c r="S314" s="53"/>
      <c r="T314" s="53"/>
    </row>
    <row r="315" spans="1:20" ht="12.75">
      <c r="A315" s="2073"/>
      <c r="B315" s="190">
        <v>7</v>
      </c>
      <c r="C315" s="504"/>
      <c r="D315" s="505"/>
      <c r="E315" s="505"/>
      <c r="F315" s="506"/>
      <c r="G315" s="506"/>
      <c r="H315" s="506"/>
      <c r="I315" s="506"/>
      <c r="J315" s="506"/>
      <c r="K315" s="507"/>
      <c r="L315" s="506"/>
      <c r="M315" s="508"/>
      <c r="N315" s="509"/>
      <c r="O315" s="510"/>
      <c r="P315" s="511"/>
      <c r="Q315" s="512"/>
      <c r="S315" s="53"/>
      <c r="T315" s="53"/>
    </row>
    <row r="316" spans="1:20" ht="12.75">
      <c r="A316" s="2073"/>
      <c r="B316" s="190">
        <v>8</v>
      </c>
      <c r="C316" s="504"/>
      <c r="D316" s="505"/>
      <c r="E316" s="505"/>
      <c r="F316" s="506"/>
      <c r="G316" s="506"/>
      <c r="H316" s="506"/>
      <c r="I316" s="506"/>
      <c r="J316" s="506"/>
      <c r="K316" s="507"/>
      <c r="L316" s="506"/>
      <c r="M316" s="508"/>
      <c r="N316" s="509"/>
      <c r="O316" s="510"/>
      <c r="P316" s="511"/>
      <c r="Q316" s="512"/>
      <c r="S316" s="53"/>
      <c r="T316" s="53"/>
    </row>
    <row r="317" spans="1:20" ht="12.75">
      <c r="A317" s="2073"/>
      <c r="B317" s="190">
        <v>9</v>
      </c>
      <c r="C317" s="504"/>
      <c r="D317" s="505"/>
      <c r="E317" s="505"/>
      <c r="F317" s="506"/>
      <c r="G317" s="506"/>
      <c r="H317" s="506"/>
      <c r="I317" s="506"/>
      <c r="J317" s="506"/>
      <c r="K317" s="507"/>
      <c r="L317" s="506"/>
      <c r="M317" s="508"/>
      <c r="N317" s="509"/>
      <c r="O317" s="510"/>
      <c r="P317" s="511"/>
      <c r="Q317" s="512"/>
      <c r="S317" s="53"/>
      <c r="T317" s="53"/>
    </row>
    <row r="318" spans="1:20" ht="13.5" thickBot="1">
      <c r="A318" s="2074"/>
      <c r="B318" s="191">
        <v>10</v>
      </c>
      <c r="C318" s="513"/>
      <c r="D318" s="514"/>
      <c r="E318" s="514"/>
      <c r="F318" s="515"/>
      <c r="G318" s="515"/>
      <c r="H318" s="515"/>
      <c r="I318" s="515"/>
      <c r="J318" s="515"/>
      <c r="K318" s="516"/>
      <c r="L318" s="515"/>
      <c r="M318" s="517"/>
      <c r="N318" s="518"/>
      <c r="O318" s="519"/>
      <c r="P318" s="520"/>
      <c r="Q318" s="521"/>
      <c r="S318" s="53"/>
      <c r="T318" s="53"/>
    </row>
    <row r="319" spans="1:20" ht="12.75">
      <c r="A319" s="2075" t="s">
        <v>156</v>
      </c>
      <c r="B319" s="21">
        <v>1</v>
      </c>
      <c r="C319" s="522"/>
      <c r="D319" s="523"/>
      <c r="E319" s="523"/>
      <c r="F319" s="524"/>
      <c r="G319" s="524"/>
      <c r="H319" s="524"/>
      <c r="I319" s="524"/>
      <c r="J319" s="524"/>
      <c r="K319" s="525"/>
      <c r="L319" s="524"/>
      <c r="M319" s="526"/>
      <c r="N319" s="527"/>
      <c r="O319" s="528"/>
      <c r="P319" s="529"/>
      <c r="Q319" s="530"/>
      <c r="S319" s="53"/>
      <c r="T319" s="53"/>
    </row>
    <row r="320" spans="1:20" ht="12.75">
      <c r="A320" s="2076"/>
      <c r="B320" s="23">
        <v>2</v>
      </c>
      <c r="C320" s="531"/>
      <c r="D320" s="532"/>
      <c r="E320" s="532"/>
      <c r="F320" s="533"/>
      <c r="G320" s="533"/>
      <c r="H320" s="533"/>
      <c r="I320" s="533"/>
      <c r="J320" s="533"/>
      <c r="K320" s="534"/>
      <c r="L320" s="533"/>
      <c r="M320" s="535"/>
      <c r="N320" s="536"/>
      <c r="O320" s="537"/>
      <c r="P320" s="538"/>
      <c r="Q320" s="539"/>
      <c r="S320" s="53"/>
      <c r="T320" s="53"/>
    </row>
    <row r="321" spans="1:20" ht="12.75">
      <c r="A321" s="2076"/>
      <c r="B321" s="23">
        <v>3</v>
      </c>
      <c r="C321" s="531"/>
      <c r="D321" s="532"/>
      <c r="E321" s="532"/>
      <c r="F321" s="533"/>
      <c r="G321" s="533"/>
      <c r="H321" s="533"/>
      <c r="I321" s="533"/>
      <c r="J321" s="533"/>
      <c r="K321" s="534"/>
      <c r="L321" s="533"/>
      <c r="M321" s="535"/>
      <c r="N321" s="536"/>
      <c r="O321" s="537"/>
      <c r="P321" s="538"/>
      <c r="Q321" s="539"/>
      <c r="S321" s="53"/>
      <c r="T321" s="53"/>
    </row>
    <row r="322" spans="1:20" ht="12.75">
      <c r="A322" s="2076"/>
      <c r="B322" s="23">
        <v>4</v>
      </c>
      <c r="C322" s="531"/>
      <c r="D322" s="532"/>
      <c r="E322" s="532"/>
      <c r="F322" s="533"/>
      <c r="G322" s="533"/>
      <c r="H322" s="533"/>
      <c r="I322" s="533"/>
      <c r="J322" s="533"/>
      <c r="K322" s="534"/>
      <c r="L322" s="533"/>
      <c r="M322" s="535"/>
      <c r="N322" s="536"/>
      <c r="O322" s="537"/>
      <c r="P322" s="538"/>
      <c r="Q322" s="539"/>
      <c r="S322" s="53"/>
      <c r="T322" s="53"/>
    </row>
    <row r="323" spans="1:20" ht="12.75">
      <c r="A323" s="2076"/>
      <c r="B323" s="23">
        <v>5</v>
      </c>
      <c r="C323" s="531"/>
      <c r="D323" s="532"/>
      <c r="E323" s="532"/>
      <c r="F323" s="533"/>
      <c r="G323" s="533"/>
      <c r="H323" s="533"/>
      <c r="I323" s="533"/>
      <c r="J323" s="533"/>
      <c r="K323" s="534"/>
      <c r="L323" s="533"/>
      <c r="M323" s="535"/>
      <c r="N323" s="536"/>
      <c r="O323" s="537"/>
      <c r="P323" s="538"/>
      <c r="Q323" s="539"/>
      <c r="S323" s="53"/>
      <c r="T323" s="53"/>
    </row>
    <row r="324" spans="1:20" ht="12.75">
      <c r="A324" s="2076"/>
      <c r="B324" s="23">
        <v>6</v>
      </c>
      <c r="C324" s="531"/>
      <c r="D324" s="532"/>
      <c r="E324" s="532"/>
      <c r="F324" s="533"/>
      <c r="G324" s="533"/>
      <c r="H324" s="533"/>
      <c r="I324" s="533"/>
      <c r="J324" s="533"/>
      <c r="K324" s="534"/>
      <c r="L324" s="533"/>
      <c r="M324" s="535"/>
      <c r="N324" s="536"/>
      <c r="O324" s="537"/>
      <c r="P324" s="538"/>
      <c r="Q324" s="539"/>
      <c r="S324" s="53"/>
      <c r="T324" s="53"/>
    </row>
    <row r="325" spans="1:20" ht="12.75">
      <c r="A325" s="2076"/>
      <c r="B325" s="23">
        <v>7</v>
      </c>
      <c r="C325" s="531"/>
      <c r="D325" s="532"/>
      <c r="E325" s="532"/>
      <c r="F325" s="533"/>
      <c r="G325" s="533"/>
      <c r="H325" s="533"/>
      <c r="I325" s="533"/>
      <c r="J325" s="533"/>
      <c r="K325" s="534"/>
      <c r="L325" s="533"/>
      <c r="M325" s="535"/>
      <c r="N325" s="536"/>
      <c r="O325" s="537"/>
      <c r="P325" s="538"/>
      <c r="Q325" s="539"/>
      <c r="S325" s="53"/>
      <c r="T325" s="53"/>
    </row>
    <row r="326" spans="1:20" ht="12.75">
      <c r="A326" s="2076"/>
      <c r="B326" s="23">
        <v>8</v>
      </c>
      <c r="C326" s="531"/>
      <c r="D326" s="532"/>
      <c r="E326" s="532"/>
      <c r="F326" s="533"/>
      <c r="G326" s="533"/>
      <c r="H326" s="533"/>
      <c r="I326" s="533"/>
      <c r="J326" s="533"/>
      <c r="K326" s="534"/>
      <c r="L326" s="533"/>
      <c r="M326" s="535"/>
      <c r="N326" s="536"/>
      <c r="O326" s="537"/>
      <c r="P326" s="538"/>
      <c r="Q326" s="539"/>
      <c r="S326" s="53"/>
      <c r="T326" s="53"/>
    </row>
    <row r="327" spans="1:20" ht="12.75">
      <c r="A327" s="2076"/>
      <c r="B327" s="23">
        <v>9</v>
      </c>
      <c r="C327" s="531"/>
      <c r="D327" s="532"/>
      <c r="E327" s="532"/>
      <c r="F327" s="533"/>
      <c r="G327" s="533"/>
      <c r="H327" s="533"/>
      <c r="I327" s="533"/>
      <c r="J327" s="533"/>
      <c r="K327" s="534"/>
      <c r="L327" s="533"/>
      <c r="M327" s="535"/>
      <c r="N327" s="536"/>
      <c r="O327" s="537"/>
      <c r="P327" s="538"/>
      <c r="Q327" s="539"/>
      <c r="S327" s="53"/>
      <c r="T327" s="53"/>
    </row>
    <row r="328" spans="1:20" ht="13.5" thickBot="1">
      <c r="A328" s="2077"/>
      <c r="B328" s="338">
        <v>10</v>
      </c>
      <c r="C328" s="540"/>
      <c r="D328" s="541"/>
      <c r="E328" s="541"/>
      <c r="F328" s="542"/>
      <c r="G328" s="542"/>
      <c r="H328" s="542"/>
      <c r="I328" s="542"/>
      <c r="J328" s="542"/>
      <c r="K328" s="543"/>
      <c r="L328" s="542"/>
      <c r="M328" s="544"/>
      <c r="N328" s="545"/>
      <c r="O328" s="546"/>
      <c r="P328" s="547"/>
      <c r="Q328" s="548"/>
      <c r="S328" s="53"/>
      <c r="T328" s="53"/>
    </row>
    <row r="329" spans="1:20" ht="12.75">
      <c r="A329" s="196"/>
      <c r="B329" s="196"/>
      <c r="C329" s="197"/>
      <c r="D329" s="198"/>
      <c r="E329" s="198"/>
      <c r="F329" s="197"/>
      <c r="G329" s="197"/>
      <c r="H329" s="330"/>
      <c r="I329" s="330"/>
      <c r="J329" s="330"/>
      <c r="K329" s="331"/>
      <c r="L329" s="330"/>
      <c r="M329" s="332"/>
      <c r="N329" s="333"/>
      <c r="O329" s="334"/>
      <c r="P329" s="335"/>
      <c r="Q329" s="335"/>
      <c r="S329" s="53"/>
      <c r="T329" s="53"/>
    </row>
    <row r="330" spans="1:20" ht="15">
      <c r="A330" s="2068" t="s">
        <v>687</v>
      </c>
      <c r="B330" s="2068"/>
      <c r="C330" s="2068"/>
      <c r="D330" s="2068"/>
      <c r="E330" s="2068"/>
      <c r="F330" s="2068"/>
      <c r="G330" s="2068"/>
      <c r="H330" s="2068"/>
      <c r="I330" s="2068"/>
      <c r="J330" s="2068"/>
      <c r="K330" s="2068"/>
      <c r="L330" s="2068"/>
      <c r="M330" s="2068"/>
      <c r="N330" s="2068"/>
      <c r="O330" s="2068"/>
      <c r="P330" s="2068"/>
      <c r="Q330" s="2068"/>
      <c r="S330" s="729"/>
      <c r="T330" s="729"/>
    </row>
    <row r="331" spans="1:20" ht="13.5" thickBot="1">
      <c r="A331" s="1330"/>
      <c r="B331" s="1330"/>
      <c r="C331" s="1330"/>
      <c r="D331" s="1330"/>
      <c r="E331" s="1986" t="s">
        <v>559</v>
      </c>
      <c r="F331" s="1986"/>
      <c r="G331" s="1986"/>
      <c r="H331" s="1986"/>
      <c r="I331" s="1330">
        <v>3.6</v>
      </c>
      <c r="J331" s="1330" t="s">
        <v>558</v>
      </c>
      <c r="K331" s="1330" t="s">
        <v>560</v>
      </c>
      <c r="L331" s="1331">
        <v>432</v>
      </c>
      <c r="M331" s="1330"/>
      <c r="N331" s="1330"/>
      <c r="O331" s="1330"/>
      <c r="P331" s="1330"/>
      <c r="Q331" s="1330"/>
      <c r="S331" s="53"/>
      <c r="T331" s="53"/>
    </row>
    <row r="332" spans="1:20" ht="12.75">
      <c r="A332" s="2078" t="s">
        <v>1</v>
      </c>
      <c r="B332" s="2018" t="s">
        <v>0</v>
      </c>
      <c r="C332" s="1990" t="s">
        <v>2</v>
      </c>
      <c r="D332" s="1990" t="s">
        <v>3</v>
      </c>
      <c r="E332" s="1990" t="s">
        <v>13</v>
      </c>
      <c r="F332" s="1993" t="s">
        <v>14</v>
      </c>
      <c r="G332" s="1994"/>
      <c r="H332" s="1994"/>
      <c r="I332" s="1995"/>
      <c r="J332" s="1990" t="s">
        <v>4</v>
      </c>
      <c r="K332" s="1990" t="s">
        <v>15</v>
      </c>
      <c r="L332" s="1990" t="s">
        <v>5</v>
      </c>
      <c r="M332" s="1990" t="s">
        <v>6</v>
      </c>
      <c r="N332" s="1990" t="s">
        <v>16</v>
      </c>
      <c r="O332" s="2020" t="s">
        <v>17</v>
      </c>
      <c r="P332" s="1990" t="s">
        <v>25</v>
      </c>
      <c r="Q332" s="2009" t="s">
        <v>26</v>
      </c>
      <c r="S332" s="53"/>
      <c r="T332" s="53"/>
    </row>
    <row r="333" spans="1:20" ht="33.75">
      <c r="A333" s="2079"/>
      <c r="B333" s="2019"/>
      <c r="C333" s="1991"/>
      <c r="D333" s="1992"/>
      <c r="E333" s="1992"/>
      <c r="F333" s="1329" t="s">
        <v>18</v>
      </c>
      <c r="G333" s="1329" t="s">
        <v>19</v>
      </c>
      <c r="H333" s="1329" t="s">
        <v>20</v>
      </c>
      <c r="I333" s="1329" t="s">
        <v>21</v>
      </c>
      <c r="J333" s="1992"/>
      <c r="K333" s="1992"/>
      <c r="L333" s="1992"/>
      <c r="M333" s="1992"/>
      <c r="N333" s="1992"/>
      <c r="O333" s="2021"/>
      <c r="P333" s="1992"/>
      <c r="Q333" s="2010"/>
      <c r="S333" s="53"/>
      <c r="T333" s="53"/>
    </row>
    <row r="334" spans="1:20" ht="12.75">
      <c r="A334" s="2080"/>
      <c r="B334" s="2081"/>
      <c r="C334" s="1992"/>
      <c r="D334" s="127" t="s">
        <v>7</v>
      </c>
      <c r="E334" s="127" t="s">
        <v>8</v>
      </c>
      <c r="F334" s="127" t="s">
        <v>9</v>
      </c>
      <c r="G334" s="127" t="s">
        <v>9</v>
      </c>
      <c r="H334" s="127" t="s">
        <v>9</v>
      </c>
      <c r="I334" s="127" t="s">
        <v>9</v>
      </c>
      <c r="J334" s="127" t="s">
        <v>22</v>
      </c>
      <c r="K334" s="127" t="s">
        <v>9</v>
      </c>
      <c r="L334" s="127" t="s">
        <v>22</v>
      </c>
      <c r="M334" s="127" t="s">
        <v>77</v>
      </c>
      <c r="N334" s="127" t="s">
        <v>10</v>
      </c>
      <c r="O334" s="127" t="s">
        <v>78</v>
      </c>
      <c r="P334" s="128" t="s">
        <v>27</v>
      </c>
      <c r="Q334" s="129" t="s">
        <v>28</v>
      </c>
      <c r="S334" s="53"/>
      <c r="T334" s="53"/>
    </row>
    <row r="335" spans="1:20" ht="13.5" thickBot="1">
      <c r="A335" s="130">
        <v>1</v>
      </c>
      <c r="B335" s="131">
        <v>2</v>
      </c>
      <c r="C335" s="132">
        <v>3</v>
      </c>
      <c r="D335" s="133">
        <v>4</v>
      </c>
      <c r="E335" s="133">
        <v>5</v>
      </c>
      <c r="F335" s="133">
        <v>6</v>
      </c>
      <c r="G335" s="133">
        <v>7</v>
      </c>
      <c r="H335" s="133">
        <v>8</v>
      </c>
      <c r="I335" s="133">
        <v>9</v>
      </c>
      <c r="J335" s="133">
        <v>10</v>
      </c>
      <c r="K335" s="133">
        <v>11</v>
      </c>
      <c r="L335" s="132">
        <v>12</v>
      </c>
      <c r="M335" s="133">
        <v>13</v>
      </c>
      <c r="N335" s="133">
        <v>14</v>
      </c>
      <c r="O335" s="134">
        <v>15</v>
      </c>
      <c r="P335" s="132">
        <v>16</v>
      </c>
      <c r="Q335" s="135">
        <v>17</v>
      </c>
      <c r="S335" s="53"/>
      <c r="T335" s="53"/>
    </row>
    <row r="336" spans="1:20" ht="12.75">
      <c r="A336" s="2097" t="s">
        <v>108</v>
      </c>
      <c r="B336" s="337">
        <v>1</v>
      </c>
      <c r="C336" s="1512" t="s">
        <v>689</v>
      </c>
      <c r="D336" s="1513">
        <v>55</v>
      </c>
      <c r="E336" s="1513">
        <v>1993</v>
      </c>
      <c r="F336" s="1514">
        <v>34.695</v>
      </c>
      <c r="G336" s="1515">
        <v>7.7519999999999998</v>
      </c>
      <c r="H336" s="1515">
        <v>8.64</v>
      </c>
      <c r="I336" s="1515">
        <v>18.303007000000001</v>
      </c>
      <c r="J336" s="1515">
        <v>3524.86</v>
      </c>
      <c r="K336" s="1516">
        <v>18.303007000000001</v>
      </c>
      <c r="L336" s="1515">
        <v>3524.86</v>
      </c>
      <c r="M336" s="1517">
        <v>5.1925486402296826E-3</v>
      </c>
      <c r="N336" s="1518">
        <v>258.221</v>
      </c>
      <c r="O336" s="1519">
        <v>1.340825102428749</v>
      </c>
      <c r="P336" s="1520">
        <v>311.55291841378096</v>
      </c>
      <c r="Q336" s="1521">
        <v>80.449506145724939</v>
      </c>
      <c r="S336" s="53"/>
      <c r="T336" s="53"/>
    </row>
    <row r="337" spans="1:20" ht="12.75">
      <c r="A337" s="2098"/>
      <c r="B337" s="138">
        <v>2</v>
      </c>
      <c r="C337" s="1449" t="s">
        <v>690</v>
      </c>
      <c r="D337" s="1450">
        <v>55</v>
      </c>
      <c r="E337" s="1450">
        <v>1990</v>
      </c>
      <c r="F337" s="1451">
        <v>43.335000000000001</v>
      </c>
      <c r="G337" s="1452">
        <v>6.9599700000000002</v>
      </c>
      <c r="H337" s="1452">
        <v>12.56</v>
      </c>
      <c r="I337" s="1452">
        <v>23.815031000000001</v>
      </c>
      <c r="J337" s="1452">
        <v>3527.73</v>
      </c>
      <c r="K337" s="1453">
        <v>23.815031000000001</v>
      </c>
      <c r="L337" s="1452">
        <v>3527.73</v>
      </c>
      <c r="M337" s="1454">
        <v>6.7508088770966033E-3</v>
      </c>
      <c r="N337" s="1455">
        <v>258.221</v>
      </c>
      <c r="O337" s="1456">
        <v>1.743200619052762</v>
      </c>
      <c r="P337" s="1457">
        <v>405.04853262579621</v>
      </c>
      <c r="Q337" s="1522">
        <v>104.59203714316573</v>
      </c>
      <c r="S337" s="53"/>
      <c r="T337" s="53"/>
    </row>
    <row r="338" spans="1:20" ht="12.75">
      <c r="A338" s="2098"/>
      <c r="B338" s="138">
        <v>3</v>
      </c>
      <c r="C338" s="1449" t="s">
        <v>691</v>
      </c>
      <c r="D338" s="1450">
        <v>25</v>
      </c>
      <c r="E338" s="1450">
        <v>1978</v>
      </c>
      <c r="F338" s="1451">
        <v>12.89</v>
      </c>
      <c r="G338" s="1452">
        <v>2.5347</v>
      </c>
      <c r="H338" s="1452">
        <v>1</v>
      </c>
      <c r="I338" s="1452">
        <v>9.3552999999999997</v>
      </c>
      <c r="J338" s="1452">
        <v>1284.25</v>
      </c>
      <c r="K338" s="1453">
        <v>9.3552999999999997</v>
      </c>
      <c r="L338" s="1452">
        <v>1284.25</v>
      </c>
      <c r="M338" s="1454">
        <v>7.2846408409577576E-3</v>
      </c>
      <c r="N338" s="1455">
        <v>258.221</v>
      </c>
      <c r="O338" s="1456">
        <v>1.8810472425929532</v>
      </c>
      <c r="P338" s="1457">
        <v>437.07845045746546</v>
      </c>
      <c r="Q338" s="1522">
        <v>112.86283455557719</v>
      </c>
      <c r="S338" s="53"/>
      <c r="T338" s="53"/>
    </row>
    <row r="339" spans="1:20" ht="12.75">
      <c r="A339" s="2098"/>
      <c r="B339" s="138">
        <v>4</v>
      </c>
      <c r="C339" s="1449" t="s">
        <v>692</v>
      </c>
      <c r="D339" s="1450">
        <v>44</v>
      </c>
      <c r="E339" s="1450">
        <v>2004</v>
      </c>
      <c r="F339" s="1451">
        <v>17.991</v>
      </c>
      <c r="G339" s="1452">
        <v>1.9379999999999999</v>
      </c>
      <c r="H339" s="1452">
        <v>3.52</v>
      </c>
      <c r="I339" s="1452">
        <v>12.532999999999999</v>
      </c>
      <c r="J339" s="1452">
        <v>1548.41</v>
      </c>
      <c r="K339" s="1453">
        <v>12.532999999999999</v>
      </c>
      <c r="L339" s="1452">
        <v>1548.41</v>
      </c>
      <c r="M339" s="1454">
        <v>8.0941094412978459E-3</v>
      </c>
      <c r="N339" s="1455">
        <v>258.221</v>
      </c>
      <c r="O339" s="1456">
        <v>2.0900690340413712</v>
      </c>
      <c r="P339" s="1457">
        <v>485.64656647787075</v>
      </c>
      <c r="Q339" s="1522">
        <v>125.40414204248226</v>
      </c>
      <c r="S339" s="53"/>
      <c r="T339" s="53"/>
    </row>
    <row r="340" spans="1:20" ht="12.75">
      <c r="A340" s="2098"/>
      <c r="B340" s="138">
        <v>5</v>
      </c>
      <c r="C340" s="1449" t="s">
        <v>693</v>
      </c>
      <c r="D340" s="1450">
        <v>54</v>
      </c>
      <c r="E340" s="1450">
        <v>1992</v>
      </c>
      <c r="F340" s="1451">
        <v>33.970999999999997</v>
      </c>
      <c r="G340" s="1452">
        <v>3.559545</v>
      </c>
      <c r="H340" s="1452">
        <v>8.64</v>
      </c>
      <c r="I340" s="1452">
        <v>21.771453999999999</v>
      </c>
      <c r="J340" s="1452">
        <v>2632.94</v>
      </c>
      <c r="K340" s="1453">
        <v>21.771453999999999</v>
      </c>
      <c r="L340" s="1452">
        <v>2632.94</v>
      </c>
      <c r="M340" s="1454">
        <v>8.2688758574065487E-3</v>
      </c>
      <c r="N340" s="1455">
        <v>258.221</v>
      </c>
      <c r="O340" s="1456">
        <v>2.1351973927753765</v>
      </c>
      <c r="P340" s="1457">
        <v>496.13255144439296</v>
      </c>
      <c r="Q340" s="1522">
        <v>128.11184356652259</v>
      </c>
      <c r="S340" s="53"/>
      <c r="T340" s="53"/>
    </row>
    <row r="341" spans="1:20" ht="12.75">
      <c r="A341" s="2098"/>
      <c r="B341" s="138">
        <v>6</v>
      </c>
      <c r="C341" s="1449"/>
      <c r="D341" s="1450"/>
      <c r="E341" s="1450"/>
      <c r="F341" s="1451"/>
      <c r="G341" s="1452"/>
      <c r="H341" s="1452"/>
      <c r="I341" s="1452"/>
      <c r="J341" s="1452"/>
      <c r="K341" s="1453"/>
      <c r="L341" s="1452"/>
      <c r="M341" s="1454"/>
      <c r="N341" s="1455"/>
      <c r="O341" s="1456"/>
      <c r="P341" s="1457"/>
      <c r="Q341" s="1522"/>
      <c r="S341" s="53"/>
      <c r="T341" s="53"/>
    </row>
    <row r="342" spans="1:20" ht="12.75">
      <c r="A342" s="2098"/>
      <c r="B342" s="138">
        <v>7</v>
      </c>
      <c r="C342" s="1449" t="s">
        <v>688</v>
      </c>
      <c r="D342" s="1450"/>
      <c r="E342" s="1450"/>
      <c r="F342" s="1451"/>
      <c r="G342" s="1452"/>
      <c r="H342" s="1452"/>
      <c r="I342" s="1452"/>
      <c r="J342" s="1452"/>
      <c r="K342" s="1453"/>
      <c r="L342" s="1452"/>
      <c r="M342" s="1454"/>
      <c r="N342" s="1455"/>
      <c r="O342" s="1456"/>
      <c r="P342" s="1457"/>
      <c r="Q342" s="1522"/>
      <c r="S342" s="53"/>
      <c r="T342" s="53"/>
    </row>
    <row r="343" spans="1:20" ht="12.75">
      <c r="A343" s="2098"/>
      <c r="B343" s="138">
        <v>8</v>
      </c>
      <c r="C343" s="1449"/>
      <c r="D343" s="1450"/>
      <c r="E343" s="1450"/>
      <c r="F343" s="1451"/>
      <c r="G343" s="1452"/>
      <c r="H343" s="1452"/>
      <c r="I343" s="1452"/>
      <c r="J343" s="1452"/>
      <c r="K343" s="1453"/>
      <c r="L343" s="1452"/>
      <c r="M343" s="1454"/>
      <c r="N343" s="1455"/>
      <c r="O343" s="1456"/>
      <c r="P343" s="1457"/>
      <c r="Q343" s="1522"/>
      <c r="S343" s="53"/>
      <c r="T343" s="53"/>
    </row>
    <row r="344" spans="1:20" ht="12.75">
      <c r="A344" s="2098"/>
      <c r="B344" s="138">
        <v>9</v>
      </c>
      <c r="C344" s="1449"/>
      <c r="D344" s="1450"/>
      <c r="E344" s="1450"/>
      <c r="F344" s="1451"/>
      <c r="G344" s="1452"/>
      <c r="H344" s="1452"/>
      <c r="I344" s="1452"/>
      <c r="J344" s="1452"/>
      <c r="K344" s="1453"/>
      <c r="L344" s="1452"/>
      <c r="M344" s="1454"/>
      <c r="N344" s="1455"/>
      <c r="O344" s="1456"/>
      <c r="P344" s="1457"/>
      <c r="Q344" s="1522"/>
      <c r="S344" s="53"/>
      <c r="T344" s="53"/>
    </row>
    <row r="345" spans="1:20" ht="13.5" thickBot="1">
      <c r="A345" s="2151"/>
      <c r="B345" s="607">
        <v>10</v>
      </c>
      <c r="C345" s="1523"/>
      <c r="D345" s="1524"/>
      <c r="E345" s="1524"/>
      <c r="F345" s="1525"/>
      <c r="G345" s="1526"/>
      <c r="H345" s="1526"/>
      <c r="I345" s="1526"/>
      <c r="J345" s="1526"/>
      <c r="K345" s="1527"/>
      <c r="L345" s="1526"/>
      <c r="M345" s="1528"/>
      <c r="N345" s="1529"/>
      <c r="O345" s="1530"/>
      <c r="P345" s="1531"/>
      <c r="Q345" s="1532"/>
      <c r="S345" s="53"/>
      <c r="T345" s="53"/>
    </row>
    <row r="346" spans="1:20" ht="12.75">
      <c r="A346" s="2099" t="s">
        <v>114</v>
      </c>
      <c r="B346" s="14">
        <v>1</v>
      </c>
      <c r="C346" s="1458" t="s">
        <v>694</v>
      </c>
      <c r="D346" s="1459">
        <v>22</v>
      </c>
      <c r="E346" s="1459">
        <v>1994</v>
      </c>
      <c r="F346" s="1460">
        <v>14.891</v>
      </c>
      <c r="G346" s="1460">
        <v>2.184024</v>
      </c>
      <c r="H346" s="1460">
        <v>3.52</v>
      </c>
      <c r="I346" s="1460">
        <v>9.1869759999999996</v>
      </c>
      <c r="J346" s="1460">
        <v>1162.77</v>
      </c>
      <c r="K346" s="1461">
        <v>9.1869759999999996</v>
      </c>
      <c r="L346" s="1460">
        <v>1162.77</v>
      </c>
      <c r="M346" s="1462">
        <v>7.900939996731941E-3</v>
      </c>
      <c r="N346" s="1463">
        <v>258.221</v>
      </c>
      <c r="O346" s="1464">
        <v>2.0401886268961187</v>
      </c>
      <c r="P346" s="1465">
        <v>474.05639980391646</v>
      </c>
      <c r="Q346" s="1466">
        <v>122.41131761376711</v>
      </c>
      <c r="S346" s="53"/>
      <c r="T346" s="53"/>
    </row>
    <row r="347" spans="1:20" ht="12.75">
      <c r="A347" s="2100"/>
      <c r="B347" s="15">
        <v>2</v>
      </c>
      <c r="C347" s="1467" t="s">
        <v>695</v>
      </c>
      <c r="D347" s="1468">
        <v>55</v>
      </c>
      <c r="E347" s="1468">
        <v>1995</v>
      </c>
      <c r="F347" s="1469">
        <v>42.826000000000001</v>
      </c>
      <c r="G347" s="1469">
        <v>6.2373000000000003</v>
      </c>
      <c r="H347" s="1469">
        <v>8.7200000000000006</v>
      </c>
      <c r="I347" s="1469">
        <v>27.868701999999999</v>
      </c>
      <c r="J347" s="1469">
        <v>3308.16</v>
      </c>
      <c r="K347" s="1470">
        <v>27.868701999999999</v>
      </c>
      <c r="L347" s="1469">
        <v>3308.16</v>
      </c>
      <c r="M347" s="1471">
        <v>8.42423038788934E-3</v>
      </c>
      <c r="N347" s="1472">
        <v>258.221</v>
      </c>
      <c r="O347" s="1473">
        <v>2.1753131949911735</v>
      </c>
      <c r="P347" s="1474">
        <v>505.4538232733604</v>
      </c>
      <c r="Q347" s="1475">
        <v>130.5187916994704</v>
      </c>
      <c r="S347" s="53"/>
      <c r="T347" s="53"/>
    </row>
    <row r="348" spans="1:20" ht="12.75">
      <c r="A348" s="2100"/>
      <c r="B348" s="15">
        <v>3</v>
      </c>
      <c r="C348" s="1467" t="s">
        <v>696</v>
      </c>
      <c r="D348" s="1468">
        <v>101</v>
      </c>
      <c r="E348" s="1468">
        <v>1968</v>
      </c>
      <c r="F348" s="1469">
        <v>60.393000000000001</v>
      </c>
      <c r="G348" s="1469">
        <v>6.2319449999999996</v>
      </c>
      <c r="H348" s="1469">
        <v>15.92</v>
      </c>
      <c r="I348" s="1469">
        <v>38.241044000000002</v>
      </c>
      <c r="J348" s="1469">
        <v>4482.08</v>
      </c>
      <c r="K348" s="1470">
        <v>38.241044000000002</v>
      </c>
      <c r="L348" s="1469">
        <v>4482.08</v>
      </c>
      <c r="M348" s="1471">
        <v>8.5319860421946957E-3</v>
      </c>
      <c r="N348" s="1472">
        <v>258.221</v>
      </c>
      <c r="O348" s="1473">
        <v>2.2031379678015566</v>
      </c>
      <c r="P348" s="1474">
        <v>511.91916253168182</v>
      </c>
      <c r="Q348" s="1475">
        <v>132.18827806809341</v>
      </c>
      <c r="S348" s="53"/>
      <c r="T348" s="53"/>
    </row>
    <row r="349" spans="1:20" ht="12.75">
      <c r="A349" s="2100"/>
      <c r="B349" s="15">
        <v>4</v>
      </c>
      <c r="C349" s="1467" t="s">
        <v>697</v>
      </c>
      <c r="D349" s="1468">
        <v>103</v>
      </c>
      <c r="E349" s="1468">
        <v>1965</v>
      </c>
      <c r="F349" s="1469">
        <v>63.234999999999999</v>
      </c>
      <c r="G349" s="1469">
        <v>8.3220779999999994</v>
      </c>
      <c r="H349" s="1469">
        <v>15.92</v>
      </c>
      <c r="I349" s="1469">
        <v>38.992916999999998</v>
      </c>
      <c r="J349" s="1469">
        <v>4447.51</v>
      </c>
      <c r="K349" s="1470">
        <v>38.992916999999998</v>
      </c>
      <c r="L349" s="1469">
        <v>4447.51</v>
      </c>
      <c r="M349" s="1471">
        <v>8.7673590391027789E-3</v>
      </c>
      <c r="N349" s="1472">
        <v>258.221</v>
      </c>
      <c r="O349" s="1473">
        <v>2.2639162184361585</v>
      </c>
      <c r="P349" s="1474">
        <v>526.04154234616669</v>
      </c>
      <c r="Q349" s="1475">
        <v>135.83497310616951</v>
      </c>
      <c r="S349" s="53"/>
      <c r="T349" s="53"/>
    </row>
    <row r="350" spans="1:20" ht="12.75">
      <c r="A350" s="2100"/>
      <c r="B350" s="15">
        <v>5</v>
      </c>
      <c r="C350" s="1467" t="s">
        <v>698</v>
      </c>
      <c r="D350" s="1468">
        <v>101</v>
      </c>
      <c r="E350" s="1468">
        <v>1966</v>
      </c>
      <c r="F350" s="1469">
        <v>66.02</v>
      </c>
      <c r="G350" s="1469">
        <v>8.8259070000000008</v>
      </c>
      <c r="H350" s="1469">
        <v>15.84</v>
      </c>
      <c r="I350" s="1469">
        <v>41.354100000000003</v>
      </c>
      <c r="J350" s="1469">
        <v>4481.51</v>
      </c>
      <c r="K350" s="1470">
        <v>41.354100000000003</v>
      </c>
      <c r="L350" s="1469">
        <v>4481.51</v>
      </c>
      <c r="M350" s="1471">
        <v>9.2277156583383726E-3</v>
      </c>
      <c r="N350" s="1472">
        <v>258.221</v>
      </c>
      <c r="O350" s="1473">
        <v>2.382789965011793</v>
      </c>
      <c r="P350" s="1474">
        <v>553.66293950030229</v>
      </c>
      <c r="Q350" s="1475">
        <v>142.96739790070757</v>
      </c>
      <c r="S350" s="53"/>
      <c r="T350" s="53"/>
    </row>
    <row r="351" spans="1:20" ht="12.75">
      <c r="A351" s="2100"/>
      <c r="B351" s="15">
        <v>6</v>
      </c>
      <c r="C351" s="1467" t="s">
        <v>699</v>
      </c>
      <c r="D351" s="1468">
        <v>100</v>
      </c>
      <c r="E351" s="1468">
        <v>1973</v>
      </c>
      <c r="F351" s="1469">
        <v>66.441999999999993</v>
      </c>
      <c r="G351" s="1469">
        <v>8.9336190000000002</v>
      </c>
      <c r="H351" s="1469">
        <v>15.971</v>
      </c>
      <c r="I351" s="1469">
        <v>41.537373000000002</v>
      </c>
      <c r="J351" s="1469">
        <v>4362.3100000000004</v>
      </c>
      <c r="K351" s="1470">
        <v>41.537373000000002</v>
      </c>
      <c r="L351" s="1469">
        <v>4362.3100000000004</v>
      </c>
      <c r="M351" s="1471">
        <v>9.521875565927226E-3</v>
      </c>
      <c r="N351" s="1472">
        <v>258.221</v>
      </c>
      <c r="O351" s="1473">
        <v>2.4587482305092943</v>
      </c>
      <c r="P351" s="1474">
        <v>571.31253395563351</v>
      </c>
      <c r="Q351" s="1475">
        <v>147.52489383055766</v>
      </c>
      <c r="S351" s="53"/>
      <c r="T351" s="53"/>
    </row>
    <row r="352" spans="1:20" ht="12.75">
      <c r="A352" s="2100"/>
      <c r="B352" s="15">
        <v>7</v>
      </c>
      <c r="C352" s="1467" t="s">
        <v>700</v>
      </c>
      <c r="D352" s="1468">
        <v>80</v>
      </c>
      <c r="E352" s="1468">
        <v>1964</v>
      </c>
      <c r="F352" s="1469">
        <v>54.902999999999999</v>
      </c>
      <c r="G352" s="1469">
        <v>5.4413429999999998</v>
      </c>
      <c r="H352" s="1469">
        <v>12.8</v>
      </c>
      <c r="I352" s="1469">
        <v>36.661655000000003</v>
      </c>
      <c r="J352" s="1469">
        <v>3831.94</v>
      </c>
      <c r="K352" s="1470">
        <v>36.661655000000003</v>
      </c>
      <c r="L352" s="1469">
        <v>3831.94</v>
      </c>
      <c r="M352" s="1471">
        <v>9.5673875373831537E-3</v>
      </c>
      <c r="N352" s="1472">
        <v>258.221</v>
      </c>
      <c r="O352" s="1473">
        <v>2.4705003772906156</v>
      </c>
      <c r="P352" s="1474">
        <v>574.0432522429893</v>
      </c>
      <c r="Q352" s="1475">
        <v>148.23002263743695</v>
      </c>
      <c r="S352" s="53"/>
      <c r="T352" s="53"/>
    </row>
    <row r="353" spans="1:20" ht="12.75">
      <c r="A353" s="2100"/>
      <c r="B353" s="15">
        <v>8</v>
      </c>
      <c r="C353" s="1467" t="s">
        <v>701</v>
      </c>
      <c r="D353" s="1468">
        <v>60</v>
      </c>
      <c r="E353" s="1468">
        <v>1988</v>
      </c>
      <c r="F353" s="1469">
        <v>37.18</v>
      </c>
      <c r="G353" s="1469">
        <v>4.7727839999999997</v>
      </c>
      <c r="H353" s="1469">
        <v>9.6</v>
      </c>
      <c r="I353" s="1469">
        <v>22.807217000000001</v>
      </c>
      <c r="J353" s="1469">
        <v>2363.7600000000002</v>
      </c>
      <c r="K353" s="1470">
        <v>22.807217000000001</v>
      </c>
      <c r="L353" s="1469">
        <v>2363.7600000000002</v>
      </c>
      <c r="M353" s="1471">
        <v>9.6487024909466274E-3</v>
      </c>
      <c r="N353" s="1472">
        <v>258.221</v>
      </c>
      <c r="O353" s="1473">
        <v>2.4914976059147289</v>
      </c>
      <c r="P353" s="1474">
        <v>578.92214945679768</v>
      </c>
      <c r="Q353" s="1475">
        <v>149.48985635488376</v>
      </c>
      <c r="S353" s="53"/>
      <c r="T353" s="53"/>
    </row>
    <row r="354" spans="1:20" ht="12.75">
      <c r="A354" s="2100"/>
      <c r="B354" s="15">
        <v>9</v>
      </c>
      <c r="C354" s="1467" t="s">
        <v>702</v>
      </c>
      <c r="D354" s="1468">
        <v>75</v>
      </c>
      <c r="E354" s="1468">
        <v>1987</v>
      </c>
      <c r="F354" s="1469">
        <v>58.210999999999999</v>
      </c>
      <c r="G354" s="1469">
        <v>7.27719</v>
      </c>
      <c r="H354" s="1469">
        <v>12</v>
      </c>
      <c r="I354" s="1469">
        <v>38.933810000000001</v>
      </c>
      <c r="J354" s="1469">
        <v>4017.2</v>
      </c>
      <c r="K354" s="1470">
        <v>38.933810000000001</v>
      </c>
      <c r="L354" s="1469">
        <v>4017.2</v>
      </c>
      <c r="M354" s="1471">
        <v>9.6917778552225442E-3</v>
      </c>
      <c r="N354" s="1472">
        <v>258.221</v>
      </c>
      <c r="O354" s="1473">
        <v>2.5026205695534207</v>
      </c>
      <c r="P354" s="1474">
        <v>581.50667131335263</v>
      </c>
      <c r="Q354" s="1475">
        <v>150.15723417320524</v>
      </c>
      <c r="S354" s="53"/>
      <c r="T354" s="53"/>
    </row>
    <row r="355" spans="1:20" ht="13.5" thickBot="1">
      <c r="A355" s="2101"/>
      <c r="B355" s="55">
        <v>10</v>
      </c>
      <c r="C355" s="1467" t="s">
        <v>703</v>
      </c>
      <c r="D355" s="1468">
        <v>80</v>
      </c>
      <c r="E355" s="1468">
        <v>1964</v>
      </c>
      <c r="F355" s="1469">
        <v>59.222000000000001</v>
      </c>
      <c r="G355" s="1469">
        <v>5.9414999999999996</v>
      </c>
      <c r="H355" s="1469">
        <v>12.72</v>
      </c>
      <c r="I355" s="1469">
        <v>40.560502999999997</v>
      </c>
      <c r="J355" s="1469">
        <v>3830.86</v>
      </c>
      <c r="K355" s="1470">
        <v>40.560502999999997</v>
      </c>
      <c r="L355" s="1469">
        <v>3830.86</v>
      </c>
      <c r="M355" s="1471">
        <v>1.0587832236103642E-2</v>
      </c>
      <c r="N355" s="1472">
        <v>258.221</v>
      </c>
      <c r="O355" s="1473">
        <v>2.7340006278389186</v>
      </c>
      <c r="P355" s="1474">
        <v>635.26993416621849</v>
      </c>
      <c r="Q355" s="1475">
        <v>164.04003767033512</v>
      </c>
      <c r="S355" s="53"/>
      <c r="T355" s="53"/>
    </row>
    <row r="356" spans="1:20" ht="12.75">
      <c r="A356" s="2102" t="s">
        <v>123</v>
      </c>
      <c r="B356" s="159">
        <v>1</v>
      </c>
      <c r="C356" s="1476" t="s">
        <v>704</v>
      </c>
      <c r="D356" s="1477">
        <v>51</v>
      </c>
      <c r="E356" s="1477">
        <v>1988</v>
      </c>
      <c r="F356" s="1478">
        <v>30.971</v>
      </c>
      <c r="G356" s="1478">
        <v>1.9792590000000001</v>
      </c>
      <c r="H356" s="1478">
        <v>8</v>
      </c>
      <c r="I356" s="1478">
        <v>20.991738999999999</v>
      </c>
      <c r="J356" s="1478">
        <v>1853.38</v>
      </c>
      <c r="K356" s="1479">
        <v>20.991738999999999</v>
      </c>
      <c r="L356" s="1478">
        <v>1853.38</v>
      </c>
      <c r="M356" s="1480">
        <v>1.1326192685795679E-2</v>
      </c>
      <c r="N356" s="1481">
        <v>258.221</v>
      </c>
      <c r="O356" s="1482">
        <v>2.9246608015188462</v>
      </c>
      <c r="P356" s="1483">
        <v>679.57156114774079</v>
      </c>
      <c r="Q356" s="1484">
        <v>175.47964809113077</v>
      </c>
      <c r="S356" s="53"/>
      <c r="T356" s="53"/>
    </row>
    <row r="357" spans="1:20" ht="12.75">
      <c r="A357" s="2103"/>
      <c r="B357" s="168">
        <v>2</v>
      </c>
      <c r="C357" s="1485"/>
      <c r="D357" s="1486"/>
      <c r="E357" s="1486"/>
      <c r="F357" s="1487"/>
      <c r="G357" s="1487"/>
      <c r="H357" s="1487"/>
      <c r="I357" s="1487"/>
      <c r="J357" s="1487"/>
      <c r="K357" s="1488"/>
      <c r="L357" s="1487"/>
      <c r="M357" s="1489"/>
      <c r="N357" s="1490"/>
      <c r="O357" s="1491"/>
      <c r="P357" s="1492"/>
      <c r="Q357" s="1493"/>
      <c r="S357" s="53"/>
      <c r="T357" s="53"/>
    </row>
    <row r="358" spans="1:20" ht="12.75">
      <c r="A358" s="2103"/>
      <c r="B358" s="168">
        <v>3</v>
      </c>
      <c r="C358" s="1485"/>
      <c r="D358" s="1486"/>
      <c r="E358" s="1486"/>
      <c r="F358" s="1487"/>
      <c r="G358" s="1487"/>
      <c r="H358" s="1487"/>
      <c r="I358" s="1487"/>
      <c r="J358" s="1487"/>
      <c r="K358" s="1488"/>
      <c r="L358" s="1487"/>
      <c r="M358" s="1489"/>
      <c r="N358" s="1490"/>
      <c r="O358" s="1491"/>
      <c r="P358" s="1492"/>
      <c r="Q358" s="1493"/>
      <c r="S358" s="53"/>
      <c r="T358" s="53"/>
    </row>
    <row r="359" spans="1:20" ht="12.75">
      <c r="A359" s="2103"/>
      <c r="B359" s="168">
        <v>4</v>
      </c>
      <c r="C359" s="1485"/>
      <c r="D359" s="1486"/>
      <c r="E359" s="1486"/>
      <c r="F359" s="1487"/>
      <c r="G359" s="1487"/>
      <c r="H359" s="1487"/>
      <c r="I359" s="1487"/>
      <c r="J359" s="1487"/>
      <c r="K359" s="1488"/>
      <c r="L359" s="1487"/>
      <c r="M359" s="1489"/>
      <c r="N359" s="1490"/>
      <c r="O359" s="1491"/>
      <c r="P359" s="1492"/>
      <c r="Q359" s="1493"/>
      <c r="S359" s="53"/>
      <c r="T359" s="53"/>
    </row>
    <row r="360" spans="1:20" ht="12.75">
      <c r="A360" s="2103"/>
      <c r="B360" s="168">
        <v>5</v>
      </c>
      <c r="C360" s="1485"/>
      <c r="D360" s="1486"/>
      <c r="E360" s="1486"/>
      <c r="F360" s="1487"/>
      <c r="G360" s="1487"/>
      <c r="H360" s="1487"/>
      <c r="I360" s="1487"/>
      <c r="J360" s="1487"/>
      <c r="K360" s="1488"/>
      <c r="L360" s="1487"/>
      <c r="M360" s="1489"/>
      <c r="N360" s="1490"/>
      <c r="O360" s="1491"/>
      <c r="P360" s="1492"/>
      <c r="Q360" s="1493"/>
      <c r="S360" s="53"/>
      <c r="T360" s="53"/>
    </row>
    <row r="361" spans="1:20" ht="12.75">
      <c r="A361" s="2103"/>
      <c r="B361" s="168">
        <v>6</v>
      </c>
      <c r="C361" s="1485"/>
      <c r="D361" s="1486"/>
      <c r="E361" s="1486"/>
      <c r="F361" s="1487"/>
      <c r="G361" s="1487"/>
      <c r="H361" s="1487"/>
      <c r="I361" s="1487"/>
      <c r="J361" s="1487"/>
      <c r="K361" s="1488"/>
      <c r="L361" s="1487"/>
      <c r="M361" s="1489"/>
      <c r="N361" s="1490"/>
      <c r="O361" s="1491"/>
      <c r="P361" s="1492"/>
      <c r="Q361" s="1493"/>
      <c r="S361" s="53"/>
      <c r="T361" s="53"/>
    </row>
    <row r="362" spans="1:20" ht="12.75">
      <c r="A362" s="2103"/>
      <c r="B362" s="168">
        <v>7</v>
      </c>
      <c r="C362" s="1485"/>
      <c r="D362" s="1486"/>
      <c r="E362" s="1486"/>
      <c r="F362" s="1487"/>
      <c r="G362" s="1487"/>
      <c r="H362" s="1487"/>
      <c r="I362" s="1487"/>
      <c r="J362" s="1487"/>
      <c r="K362" s="1488"/>
      <c r="L362" s="1487"/>
      <c r="M362" s="1489"/>
      <c r="N362" s="1490"/>
      <c r="O362" s="1491"/>
      <c r="P362" s="1492"/>
      <c r="Q362" s="1493"/>
      <c r="S362" s="53"/>
      <c r="T362" s="53"/>
    </row>
    <row r="363" spans="1:20" ht="12.75">
      <c r="A363" s="2103"/>
      <c r="B363" s="168">
        <v>8</v>
      </c>
      <c r="C363" s="1485"/>
      <c r="D363" s="1486"/>
      <c r="E363" s="1486"/>
      <c r="F363" s="1487"/>
      <c r="G363" s="1487"/>
      <c r="H363" s="1487"/>
      <c r="I363" s="1487"/>
      <c r="J363" s="1487"/>
      <c r="K363" s="1488"/>
      <c r="L363" s="1487"/>
      <c r="M363" s="1489"/>
      <c r="N363" s="1490"/>
      <c r="O363" s="1491"/>
      <c r="P363" s="1492"/>
      <c r="Q363" s="1493"/>
      <c r="S363" s="53"/>
      <c r="T363" s="53"/>
    </row>
    <row r="364" spans="1:20" ht="12.75">
      <c r="A364" s="2103"/>
      <c r="B364" s="168">
        <v>9</v>
      </c>
      <c r="C364" s="1485"/>
      <c r="D364" s="1486"/>
      <c r="E364" s="1486"/>
      <c r="F364" s="1487"/>
      <c r="G364" s="1487"/>
      <c r="H364" s="1487"/>
      <c r="I364" s="1487"/>
      <c r="J364" s="1487"/>
      <c r="K364" s="1488"/>
      <c r="L364" s="1487"/>
      <c r="M364" s="1489"/>
      <c r="N364" s="1490"/>
      <c r="O364" s="1491"/>
      <c r="P364" s="1492"/>
      <c r="Q364" s="1493"/>
      <c r="S364" s="53"/>
      <c r="T364" s="53"/>
    </row>
    <row r="365" spans="1:20" ht="13.5" thickBot="1">
      <c r="A365" s="2104"/>
      <c r="B365" s="177">
        <v>10</v>
      </c>
      <c r="C365" s="1494"/>
      <c r="D365" s="1495"/>
      <c r="E365" s="1495"/>
      <c r="F365" s="1496"/>
      <c r="G365" s="1496"/>
      <c r="H365" s="1496"/>
      <c r="I365" s="1496"/>
      <c r="J365" s="1496"/>
      <c r="K365" s="1497"/>
      <c r="L365" s="1496"/>
      <c r="M365" s="1498"/>
      <c r="N365" s="1499"/>
      <c r="O365" s="1500"/>
      <c r="P365" s="1501"/>
      <c r="Q365" s="1502"/>
      <c r="S365" s="53"/>
      <c r="T365" s="53"/>
    </row>
    <row r="366" spans="1:20" ht="12.75">
      <c r="A366" s="2070" t="s">
        <v>134</v>
      </c>
      <c r="B366" s="105">
        <v>1</v>
      </c>
      <c r="C366" s="1503" t="s">
        <v>705</v>
      </c>
      <c r="D366" s="1504">
        <v>12</v>
      </c>
      <c r="E366" s="1504">
        <v>1988</v>
      </c>
      <c r="F366" s="960">
        <v>9.0532000000000004</v>
      </c>
      <c r="G366" s="960">
        <v>0.255</v>
      </c>
      <c r="H366" s="960">
        <v>1.68</v>
      </c>
      <c r="I366" s="960">
        <v>7.1181970000000003</v>
      </c>
      <c r="J366" s="960">
        <v>704.29</v>
      </c>
      <c r="K366" s="961">
        <v>7.1181970000000003</v>
      </c>
      <c r="L366" s="960">
        <v>704.29</v>
      </c>
      <c r="M366" s="962">
        <v>1.0106911925485242E-2</v>
      </c>
      <c r="N366" s="963">
        <v>258.221</v>
      </c>
      <c r="O366" s="964">
        <v>2.6098169043107249</v>
      </c>
      <c r="P366" s="1505">
        <v>606.41471552911457</v>
      </c>
      <c r="Q366" s="966">
        <v>156.58901425864349</v>
      </c>
      <c r="S366" s="53"/>
      <c r="T366" s="53"/>
    </row>
    <row r="367" spans="1:20" ht="12.75">
      <c r="A367" s="2071"/>
      <c r="B367" s="105">
        <v>2</v>
      </c>
      <c r="C367" s="1503" t="s">
        <v>706</v>
      </c>
      <c r="D367" s="1504">
        <v>12</v>
      </c>
      <c r="E367" s="1504">
        <v>1991</v>
      </c>
      <c r="F367" s="960">
        <v>14.840999999999999</v>
      </c>
      <c r="G367" s="960">
        <v>2.3337599999999998</v>
      </c>
      <c r="H367" s="960">
        <v>2</v>
      </c>
      <c r="I367" s="960">
        <v>10.507241</v>
      </c>
      <c r="J367" s="960">
        <v>818.44</v>
      </c>
      <c r="K367" s="961">
        <v>10.507241</v>
      </c>
      <c r="L367" s="960">
        <v>818.44</v>
      </c>
      <c r="M367" s="962">
        <v>1.2838132300474073E-2</v>
      </c>
      <c r="N367" s="963">
        <v>258.221</v>
      </c>
      <c r="O367" s="964">
        <v>3.3150753607607157</v>
      </c>
      <c r="P367" s="1505">
        <v>770.28793802844439</v>
      </c>
      <c r="Q367" s="966">
        <v>198.90452164564294</v>
      </c>
      <c r="S367" s="53"/>
      <c r="T367" s="53"/>
    </row>
    <row r="368" spans="1:20" ht="12.75">
      <c r="A368" s="2071"/>
      <c r="B368" s="105">
        <v>3</v>
      </c>
      <c r="C368" s="1503" t="s">
        <v>707</v>
      </c>
      <c r="D368" s="1504">
        <v>8</v>
      </c>
      <c r="E368" s="1504">
        <v>1975</v>
      </c>
      <c r="F368" s="960">
        <v>4.5549999999999997</v>
      </c>
      <c r="G368" s="960">
        <v>0</v>
      </c>
      <c r="H368" s="960">
        <v>0</v>
      </c>
      <c r="I368" s="960">
        <v>4.5549999999999997</v>
      </c>
      <c r="J368" s="960">
        <v>309.07</v>
      </c>
      <c r="K368" s="961">
        <v>4.5549999999999997</v>
      </c>
      <c r="L368" s="960">
        <v>309.07</v>
      </c>
      <c r="M368" s="962">
        <v>1.4737761672113114E-2</v>
      </c>
      <c r="N368" s="963">
        <v>237.40200000000004</v>
      </c>
      <c r="O368" s="964">
        <v>3.4987740964829981</v>
      </c>
      <c r="P368" s="1505">
        <v>884.26570032678683</v>
      </c>
      <c r="Q368" s="966">
        <v>209.92644578897989</v>
      </c>
      <c r="S368" s="53"/>
      <c r="T368" s="53"/>
    </row>
    <row r="369" spans="1:20" ht="12.75">
      <c r="A369" s="2071"/>
      <c r="B369" s="105">
        <v>4</v>
      </c>
      <c r="C369" s="1503" t="s">
        <v>708</v>
      </c>
      <c r="D369" s="1504">
        <v>5</v>
      </c>
      <c r="E369" s="1504">
        <v>1951</v>
      </c>
      <c r="F369" s="960">
        <v>3.6297000000000001</v>
      </c>
      <c r="G369" s="960">
        <v>0.35699999999999998</v>
      </c>
      <c r="H369" s="960">
        <v>0.05</v>
      </c>
      <c r="I369" s="960">
        <v>3.222699</v>
      </c>
      <c r="J369" s="960">
        <v>223.63</v>
      </c>
      <c r="K369" s="961">
        <v>3.222699</v>
      </c>
      <c r="L369" s="960">
        <v>223.63</v>
      </c>
      <c r="M369" s="962">
        <v>1.4410852747842418E-2</v>
      </c>
      <c r="N369" s="963">
        <v>258.221</v>
      </c>
      <c r="O369" s="964">
        <v>3.7211848074006171</v>
      </c>
      <c r="P369" s="1505">
        <v>864.65116487054502</v>
      </c>
      <c r="Q369" s="966">
        <v>223.27108844403702</v>
      </c>
      <c r="S369" s="53"/>
      <c r="T369" s="53"/>
    </row>
    <row r="370" spans="1:20" ht="12.75">
      <c r="A370" s="2071"/>
      <c r="B370" s="105">
        <v>5</v>
      </c>
      <c r="C370" s="1503" t="s">
        <v>709</v>
      </c>
      <c r="D370" s="1504">
        <v>41</v>
      </c>
      <c r="E370" s="1504">
        <v>1981</v>
      </c>
      <c r="F370" s="960">
        <v>40.530999999999999</v>
      </c>
      <c r="G370" s="960">
        <v>3.2118899999999999</v>
      </c>
      <c r="H370" s="960">
        <v>2.65</v>
      </c>
      <c r="I370" s="960">
        <v>34.669113000000003</v>
      </c>
      <c r="J370" s="960">
        <v>2245.19</v>
      </c>
      <c r="K370" s="961">
        <v>34.669113000000003</v>
      </c>
      <c r="L370" s="960">
        <v>2245.19</v>
      </c>
      <c r="M370" s="962">
        <v>1.544150517328155E-2</v>
      </c>
      <c r="N370" s="963">
        <v>260.51</v>
      </c>
      <c r="O370" s="964">
        <v>4.0226665126915764</v>
      </c>
      <c r="P370" s="1505">
        <v>926.49031039689305</v>
      </c>
      <c r="Q370" s="966">
        <v>241.3599907614946</v>
      </c>
      <c r="S370" s="53"/>
      <c r="T370" s="53"/>
    </row>
    <row r="371" spans="1:20" ht="12.75">
      <c r="A371" s="2071"/>
      <c r="B371" s="105">
        <v>6</v>
      </c>
      <c r="C371" s="1503" t="s">
        <v>710</v>
      </c>
      <c r="D371" s="1504">
        <v>40</v>
      </c>
      <c r="E371" s="1504">
        <v>1988</v>
      </c>
      <c r="F371" s="960">
        <v>39.058</v>
      </c>
      <c r="G371" s="960">
        <v>3.4169999999999998</v>
      </c>
      <c r="H371" s="960">
        <v>3.92</v>
      </c>
      <c r="I371" s="960">
        <v>31.721001999999999</v>
      </c>
      <c r="J371" s="960">
        <v>2040.9</v>
      </c>
      <c r="K371" s="961">
        <v>31.721001999999999</v>
      </c>
      <c r="L371" s="960">
        <v>2040.9</v>
      </c>
      <c r="M371" s="962">
        <v>1.554265373119702E-2</v>
      </c>
      <c r="N371" s="963">
        <v>260.51</v>
      </c>
      <c r="O371" s="964">
        <v>4.0490167235141357</v>
      </c>
      <c r="P371" s="1505">
        <v>932.55922387182125</v>
      </c>
      <c r="Q371" s="966">
        <v>242.94100341084814</v>
      </c>
      <c r="S371" s="53"/>
      <c r="T371" s="53"/>
    </row>
    <row r="372" spans="1:20" ht="12.75">
      <c r="A372" s="2071"/>
      <c r="B372" s="105">
        <v>7</v>
      </c>
      <c r="C372" s="1503" t="s">
        <v>711</v>
      </c>
      <c r="D372" s="1504">
        <v>9</v>
      </c>
      <c r="E372" s="1504">
        <v>1986</v>
      </c>
      <c r="F372" s="960">
        <v>11</v>
      </c>
      <c r="G372" s="960">
        <v>0.81599999999999995</v>
      </c>
      <c r="H372" s="960">
        <v>1.28</v>
      </c>
      <c r="I372" s="960">
        <v>8.9039999999999999</v>
      </c>
      <c r="J372" s="960">
        <v>536.30999999999995</v>
      </c>
      <c r="K372" s="961">
        <v>8.9039999999999999</v>
      </c>
      <c r="L372" s="960">
        <v>536.30999999999995</v>
      </c>
      <c r="M372" s="962">
        <v>1.6602338199921688E-2</v>
      </c>
      <c r="N372" s="963">
        <v>258.221</v>
      </c>
      <c r="O372" s="964">
        <v>4.2870723723219779</v>
      </c>
      <c r="P372" s="1505">
        <v>996.14029199530125</v>
      </c>
      <c r="Q372" s="966">
        <v>257.2243423393187</v>
      </c>
      <c r="S372" s="53"/>
      <c r="T372" s="53"/>
    </row>
    <row r="373" spans="1:20" ht="12.75">
      <c r="A373" s="2071"/>
      <c r="B373" s="105">
        <v>8</v>
      </c>
      <c r="C373" s="1503" t="s">
        <v>712</v>
      </c>
      <c r="D373" s="1504">
        <v>8</v>
      </c>
      <c r="E373" s="1504">
        <v>1976</v>
      </c>
      <c r="F373" s="960">
        <v>10.206</v>
      </c>
      <c r="G373" s="960">
        <v>1.4790000000000001</v>
      </c>
      <c r="H373" s="960">
        <v>0.67</v>
      </c>
      <c r="I373" s="960">
        <v>8.0570000000000004</v>
      </c>
      <c r="J373" s="960">
        <v>432.82</v>
      </c>
      <c r="K373" s="961">
        <v>8.0570000000000004</v>
      </c>
      <c r="L373" s="960">
        <v>432.82</v>
      </c>
      <c r="M373" s="962">
        <v>1.8615128690910771E-2</v>
      </c>
      <c r="N373" s="963">
        <v>258.221</v>
      </c>
      <c r="O373" s="964">
        <v>4.8068171456956703</v>
      </c>
      <c r="P373" s="1505">
        <v>1116.9077214546464</v>
      </c>
      <c r="Q373" s="966">
        <v>288.40902874174026</v>
      </c>
      <c r="S373" s="53"/>
      <c r="T373" s="53"/>
    </row>
    <row r="374" spans="1:20" ht="12.75">
      <c r="A374" s="2071"/>
      <c r="B374" s="105">
        <v>9</v>
      </c>
      <c r="C374" s="1503" t="s">
        <v>713</v>
      </c>
      <c r="D374" s="1504">
        <v>20</v>
      </c>
      <c r="E374" s="1504">
        <v>1985</v>
      </c>
      <c r="F374" s="960">
        <v>23.686</v>
      </c>
      <c r="G374" s="960">
        <v>0.96899999999999997</v>
      </c>
      <c r="H374" s="960">
        <v>3.2</v>
      </c>
      <c r="I374" s="960">
        <v>19.516998999999998</v>
      </c>
      <c r="J374" s="960">
        <v>1047.19</v>
      </c>
      <c r="K374" s="961">
        <v>19.516998999999998</v>
      </c>
      <c r="L374" s="960">
        <v>1047.19</v>
      </c>
      <c r="M374" s="962">
        <v>1.8637495583418481E-2</v>
      </c>
      <c r="N374" s="963">
        <v>258.221</v>
      </c>
      <c r="O374" s="964">
        <v>4.8125927470459038</v>
      </c>
      <c r="P374" s="1505">
        <v>1118.2497350051087</v>
      </c>
      <c r="Q374" s="966">
        <v>288.7555648227542</v>
      </c>
      <c r="S374" s="53"/>
      <c r="T374" s="53"/>
    </row>
    <row r="375" spans="1:20" ht="13.5" thickBot="1">
      <c r="A375" s="2071"/>
      <c r="B375" s="188">
        <v>10</v>
      </c>
      <c r="C375" s="1506" t="s">
        <v>714</v>
      </c>
      <c r="D375" s="1507">
        <v>36</v>
      </c>
      <c r="E375" s="1507">
        <v>1964</v>
      </c>
      <c r="F375" s="969">
        <v>38.945999999999998</v>
      </c>
      <c r="G375" s="969">
        <v>0.94298999999999999</v>
      </c>
      <c r="H375" s="969">
        <v>5.6</v>
      </c>
      <c r="I375" s="969">
        <v>32.403008999999997</v>
      </c>
      <c r="J375" s="969">
        <v>1514.36</v>
      </c>
      <c r="K375" s="970">
        <v>32.403008999999997</v>
      </c>
      <c r="L375" s="969">
        <v>1514.36</v>
      </c>
      <c r="M375" s="971">
        <v>2.1397163818378719E-2</v>
      </c>
      <c r="N375" s="972">
        <v>258.221</v>
      </c>
      <c r="O375" s="973">
        <v>5.5251970383455715</v>
      </c>
      <c r="P375" s="1508">
        <v>1283.8298291027234</v>
      </c>
      <c r="Q375" s="975">
        <v>331.51182230073437</v>
      </c>
      <c r="S375" s="53"/>
      <c r="T375" s="53"/>
    </row>
    <row r="376" spans="1:20" ht="12.75">
      <c r="A376" s="2072" t="s">
        <v>145</v>
      </c>
      <c r="B376" s="189">
        <v>1</v>
      </c>
      <c r="C376" s="976" t="s">
        <v>715</v>
      </c>
      <c r="D376" s="977">
        <v>20</v>
      </c>
      <c r="E376" s="977">
        <v>1982</v>
      </c>
      <c r="F376" s="978">
        <v>22.786000000000001</v>
      </c>
      <c r="G376" s="978">
        <v>1.9314</v>
      </c>
      <c r="H376" s="978">
        <v>3.2</v>
      </c>
      <c r="I376" s="978">
        <v>17.654601</v>
      </c>
      <c r="J376" s="978">
        <v>1095.8499999999999</v>
      </c>
      <c r="K376" s="979">
        <v>17.654601</v>
      </c>
      <c r="L376" s="978">
        <v>1095.8499999999999</v>
      </c>
      <c r="M376" s="980">
        <v>1.611041748414473E-2</v>
      </c>
      <c r="N376" s="981">
        <v>237.40200000000004</v>
      </c>
      <c r="O376" s="982">
        <v>3.8246453315709279</v>
      </c>
      <c r="P376" s="1509">
        <v>966.62504904868376</v>
      </c>
      <c r="Q376" s="984">
        <v>229.47871989425565</v>
      </c>
      <c r="S376" s="53"/>
      <c r="T376" s="53"/>
    </row>
    <row r="377" spans="1:20" ht="12.75">
      <c r="A377" s="2073"/>
      <c r="B377" s="190">
        <v>2</v>
      </c>
      <c r="C377" s="985" t="s">
        <v>716</v>
      </c>
      <c r="D377" s="986">
        <v>7</v>
      </c>
      <c r="E377" s="986">
        <v>1956</v>
      </c>
      <c r="F377" s="987">
        <v>7.2759999999999998</v>
      </c>
      <c r="G377" s="987">
        <v>0</v>
      </c>
      <c r="H377" s="987">
        <v>0</v>
      </c>
      <c r="I377" s="987">
        <v>7.2759999999999998</v>
      </c>
      <c r="J377" s="987">
        <v>402.24</v>
      </c>
      <c r="K377" s="988">
        <v>7.2759999999999998</v>
      </c>
      <c r="L377" s="987">
        <v>402.24</v>
      </c>
      <c r="M377" s="989">
        <v>1.8088703261734288E-2</v>
      </c>
      <c r="N377" s="990">
        <v>260.51</v>
      </c>
      <c r="O377" s="991">
        <v>4.7122880867143992</v>
      </c>
      <c r="P377" s="1510">
        <v>1085.3221957040573</v>
      </c>
      <c r="Q377" s="993">
        <v>282.73728520286397</v>
      </c>
      <c r="S377" s="53"/>
      <c r="T377" s="53"/>
    </row>
    <row r="378" spans="1:20" ht="12.75">
      <c r="A378" s="2073"/>
      <c r="B378" s="190">
        <v>3</v>
      </c>
      <c r="C378" s="985" t="s">
        <v>717</v>
      </c>
      <c r="D378" s="986">
        <v>12</v>
      </c>
      <c r="E378" s="986">
        <v>1972</v>
      </c>
      <c r="F378" s="987">
        <v>9.9429999999999996</v>
      </c>
      <c r="G378" s="987">
        <v>0</v>
      </c>
      <c r="H378" s="987">
        <v>0</v>
      </c>
      <c r="I378" s="987">
        <v>9.9429999999999996</v>
      </c>
      <c r="J378" s="987">
        <v>532.47</v>
      </c>
      <c r="K378" s="988">
        <v>9.9429999999999996</v>
      </c>
      <c r="L378" s="987">
        <v>532.47</v>
      </c>
      <c r="M378" s="989">
        <v>1.867335248934212E-2</v>
      </c>
      <c r="N378" s="990">
        <v>258.221</v>
      </c>
      <c r="O378" s="991">
        <v>4.8218517531504119</v>
      </c>
      <c r="P378" s="1510">
        <v>1120.4011493605274</v>
      </c>
      <c r="Q378" s="993">
        <v>289.31110518902477</v>
      </c>
      <c r="S378" s="53"/>
      <c r="T378" s="53"/>
    </row>
    <row r="379" spans="1:20" ht="12.75">
      <c r="A379" s="2073"/>
      <c r="B379" s="190">
        <v>4</v>
      </c>
      <c r="C379" s="985" t="s">
        <v>718</v>
      </c>
      <c r="D379" s="986">
        <v>6</v>
      </c>
      <c r="E379" s="986">
        <v>1959</v>
      </c>
      <c r="F379" s="987">
        <v>7.6210000000000004</v>
      </c>
      <c r="G379" s="987">
        <v>0.71399999999999997</v>
      </c>
      <c r="H379" s="987">
        <v>0.96</v>
      </c>
      <c r="I379" s="987">
        <v>5.9470000000000001</v>
      </c>
      <c r="J379" s="987">
        <v>313.25</v>
      </c>
      <c r="K379" s="988">
        <v>5.9470000000000001</v>
      </c>
      <c r="L379" s="987">
        <v>313.25</v>
      </c>
      <c r="M379" s="989">
        <v>1.8984836392657623E-2</v>
      </c>
      <c r="N379" s="990">
        <v>258.221</v>
      </c>
      <c r="O379" s="991">
        <v>4.9022834381484444</v>
      </c>
      <c r="P379" s="1510">
        <v>1139.0901835594573</v>
      </c>
      <c r="Q379" s="993">
        <v>294.1370062889066</v>
      </c>
      <c r="S379" s="53"/>
      <c r="T379" s="53"/>
    </row>
    <row r="380" spans="1:20" ht="12.75">
      <c r="A380" s="2073"/>
      <c r="B380" s="190">
        <v>5</v>
      </c>
      <c r="C380" s="985" t="s">
        <v>719</v>
      </c>
      <c r="D380" s="986">
        <v>12</v>
      </c>
      <c r="E380" s="986">
        <v>1971</v>
      </c>
      <c r="F380" s="987">
        <v>10.629099999999999</v>
      </c>
      <c r="G380" s="987">
        <v>0</v>
      </c>
      <c r="H380" s="987">
        <v>0</v>
      </c>
      <c r="I380" s="987">
        <v>10.629102</v>
      </c>
      <c r="J380" s="987">
        <v>538.79999999999995</v>
      </c>
      <c r="K380" s="988">
        <v>10.629102</v>
      </c>
      <c r="L380" s="987">
        <v>538.79999999999995</v>
      </c>
      <c r="M380" s="989">
        <v>1.9727360801781738E-2</v>
      </c>
      <c r="N380" s="990">
        <v>258.221</v>
      </c>
      <c r="O380" s="991">
        <v>5.0940188335968823</v>
      </c>
      <c r="P380" s="1510">
        <v>1183.6416481069043</v>
      </c>
      <c r="Q380" s="993">
        <v>305.64113001581291</v>
      </c>
      <c r="S380" s="53"/>
      <c r="T380" s="53"/>
    </row>
    <row r="381" spans="1:20" ht="12.75">
      <c r="A381" s="2073"/>
      <c r="B381" s="190">
        <v>6</v>
      </c>
      <c r="C381" s="985" t="s">
        <v>720</v>
      </c>
      <c r="D381" s="986">
        <v>8</v>
      </c>
      <c r="E381" s="986">
        <v>1962</v>
      </c>
      <c r="F381" s="987">
        <v>8.86</v>
      </c>
      <c r="G381" s="987">
        <v>0.56100000000000005</v>
      </c>
      <c r="H381" s="987">
        <v>0.97</v>
      </c>
      <c r="I381" s="987">
        <v>7.3289999999999997</v>
      </c>
      <c r="J381" s="987">
        <v>366.73</v>
      </c>
      <c r="K381" s="988">
        <v>7.3289999999999997</v>
      </c>
      <c r="L381" s="987">
        <v>366.73</v>
      </c>
      <c r="M381" s="989">
        <v>1.9984729910288223E-2</v>
      </c>
      <c r="N381" s="990">
        <v>258.221</v>
      </c>
      <c r="O381" s="991">
        <v>5.1604769421645349</v>
      </c>
      <c r="P381" s="1510">
        <v>1199.0837946172935</v>
      </c>
      <c r="Q381" s="993">
        <v>309.62861652987215</v>
      </c>
      <c r="S381" s="53"/>
      <c r="T381" s="53"/>
    </row>
    <row r="382" spans="1:20" ht="12.75">
      <c r="A382" s="2073"/>
      <c r="B382" s="190">
        <v>7</v>
      </c>
      <c r="C382" s="985" t="s">
        <v>721</v>
      </c>
      <c r="D382" s="986">
        <v>5</v>
      </c>
      <c r="E382" s="986">
        <v>1935</v>
      </c>
      <c r="F382" s="987">
        <v>7.56</v>
      </c>
      <c r="G382" s="987">
        <v>0.51</v>
      </c>
      <c r="H382" s="987">
        <v>0.32</v>
      </c>
      <c r="I382" s="987">
        <v>6.73</v>
      </c>
      <c r="J382" s="987">
        <v>321.79000000000002</v>
      </c>
      <c r="K382" s="988">
        <v>6.73</v>
      </c>
      <c r="L382" s="987">
        <v>321.79000000000002</v>
      </c>
      <c r="M382" s="989">
        <v>2.0914260853351564E-2</v>
      </c>
      <c r="N382" s="990">
        <v>258.221</v>
      </c>
      <c r="O382" s="991">
        <v>5.4005013518132943</v>
      </c>
      <c r="P382" s="1510">
        <v>1254.8556512010937</v>
      </c>
      <c r="Q382" s="993">
        <v>324.03008110879762</v>
      </c>
      <c r="S382" s="53"/>
      <c r="T382" s="53"/>
    </row>
    <row r="383" spans="1:20" ht="12.75">
      <c r="A383" s="2073"/>
      <c r="B383" s="190">
        <v>8</v>
      </c>
      <c r="C383" s="985" t="s">
        <v>722</v>
      </c>
      <c r="D383" s="986">
        <v>8</v>
      </c>
      <c r="E383" s="986">
        <v>1956</v>
      </c>
      <c r="F383" s="987">
        <v>10.126908999999999</v>
      </c>
      <c r="G383" s="987">
        <v>0</v>
      </c>
      <c r="H383" s="987">
        <v>0</v>
      </c>
      <c r="I383" s="987">
        <v>10.126908</v>
      </c>
      <c r="J383" s="987">
        <v>469.85</v>
      </c>
      <c r="K383" s="988">
        <v>10.126908</v>
      </c>
      <c r="L383" s="987">
        <v>469.85</v>
      </c>
      <c r="M383" s="989">
        <v>2.1553491539853142E-2</v>
      </c>
      <c r="N383" s="990">
        <v>258.221</v>
      </c>
      <c r="O383" s="991">
        <v>5.5655641389124186</v>
      </c>
      <c r="P383" s="1510">
        <v>1293.2094923911886</v>
      </c>
      <c r="Q383" s="993">
        <v>333.93384833474511</v>
      </c>
      <c r="S383" s="53"/>
      <c r="T383" s="53"/>
    </row>
    <row r="384" spans="1:20" ht="12.75">
      <c r="A384" s="2073"/>
      <c r="B384" s="190">
        <v>9</v>
      </c>
      <c r="C384" s="985" t="s">
        <v>723</v>
      </c>
      <c r="D384" s="986">
        <v>8</v>
      </c>
      <c r="E384" s="986">
        <v>1966</v>
      </c>
      <c r="F384" s="987">
        <v>9.109</v>
      </c>
      <c r="G384" s="987">
        <v>0</v>
      </c>
      <c r="H384" s="987">
        <v>0</v>
      </c>
      <c r="I384" s="987">
        <v>9.109</v>
      </c>
      <c r="J384" s="987">
        <v>393.89</v>
      </c>
      <c r="K384" s="988">
        <v>9.109</v>
      </c>
      <c r="L384" s="987">
        <v>393.89</v>
      </c>
      <c r="M384" s="989">
        <v>2.312574576658458E-2</v>
      </c>
      <c r="N384" s="990">
        <v>260.51</v>
      </c>
      <c r="O384" s="991">
        <v>6.0244880296529484</v>
      </c>
      <c r="P384" s="1510">
        <v>1387.5447459950747</v>
      </c>
      <c r="Q384" s="993">
        <v>361.46928177917692</v>
      </c>
      <c r="S384" s="53"/>
      <c r="T384" s="53"/>
    </row>
    <row r="385" spans="1:20" ht="13.5" thickBot="1">
      <c r="A385" s="2074"/>
      <c r="B385" s="191">
        <v>10</v>
      </c>
      <c r="C385" s="994" t="s">
        <v>724</v>
      </c>
      <c r="D385" s="995">
        <v>8</v>
      </c>
      <c r="E385" s="995">
        <v>1969</v>
      </c>
      <c r="F385" s="996">
        <v>10.6496</v>
      </c>
      <c r="G385" s="996">
        <v>0</v>
      </c>
      <c r="H385" s="996">
        <v>0</v>
      </c>
      <c r="I385" s="996">
        <v>10.6496</v>
      </c>
      <c r="J385" s="996">
        <v>416.7</v>
      </c>
      <c r="K385" s="997">
        <v>10.6496</v>
      </c>
      <c r="L385" s="996">
        <v>416.7</v>
      </c>
      <c r="M385" s="998">
        <v>2.5556995440364771E-2</v>
      </c>
      <c r="N385" s="999">
        <v>260.51</v>
      </c>
      <c r="O385" s="1000">
        <v>6.6578528821694265</v>
      </c>
      <c r="P385" s="1511">
        <v>1533.4197264218863</v>
      </c>
      <c r="Q385" s="1002">
        <v>399.47117293016561</v>
      </c>
      <c r="S385" s="53"/>
      <c r="T385" s="53"/>
    </row>
    <row r="386" spans="1:20" ht="12.75">
      <c r="A386" s="2075" t="s">
        <v>156</v>
      </c>
      <c r="B386" s="21">
        <v>1</v>
      </c>
      <c r="C386" s="522"/>
      <c r="D386" s="523"/>
      <c r="E386" s="523"/>
      <c r="F386" s="524"/>
      <c r="G386" s="524"/>
      <c r="H386" s="524"/>
      <c r="I386" s="524"/>
      <c r="J386" s="524"/>
      <c r="K386" s="525"/>
      <c r="L386" s="524"/>
      <c r="M386" s="526"/>
      <c r="N386" s="527"/>
      <c r="O386" s="528"/>
      <c r="P386" s="529"/>
      <c r="Q386" s="530"/>
      <c r="S386" s="53"/>
      <c r="T386" s="53"/>
    </row>
    <row r="387" spans="1:20" ht="12.75">
      <c r="A387" s="2076"/>
      <c r="B387" s="23">
        <v>2</v>
      </c>
      <c r="C387" s="531"/>
      <c r="D387" s="532"/>
      <c r="E387" s="532"/>
      <c r="F387" s="533"/>
      <c r="G387" s="533"/>
      <c r="H387" s="533"/>
      <c r="I387" s="533"/>
      <c r="J387" s="533"/>
      <c r="K387" s="534"/>
      <c r="L387" s="533"/>
      <c r="M387" s="535"/>
      <c r="N387" s="536"/>
      <c r="O387" s="537"/>
      <c r="P387" s="538"/>
      <c r="Q387" s="539"/>
      <c r="S387" s="53"/>
      <c r="T387" s="53"/>
    </row>
    <row r="388" spans="1:20" ht="12.75">
      <c r="A388" s="2076"/>
      <c r="B388" s="23">
        <v>3</v>
      </c>
      <c r="C388" s="531"/>
      <c r="D388" s="532"/>
      <c r="E388" s="532"/>
      <c r="F388" s="533"/>
      <c r="G388" s="533"/>
      <c r="H388" s="533"/>
      <c r="I388" s="533"/>
      <c r="J388" s="533"/>
      <c r="K388" s="534"/>
      <c r="L388" s="533"/>
      <c r="M388" s="535"/>
      <c r="N388" s="536"/>
      <c r="O388" s="537"/>
      <c r="P388" s="538"/>
      <c r="Q388" s="539"/>
      <c r="S388" s="53"/>
      <c r="T388" s="53"/>
    </row>
    <row r="389" spans="1:20" ht="12.75">
      <c r="A389" s="2076"/>
      <c r="B389" s="23">
        <v>4</v>
      </c>
      <c r="C389" s="531"/>
      <c r="D389" s="532"/>
      <c r="E389" s="532"/>
      <c r="F389" s="533"/>
      <c r="G389" s="533"/>
      <c r="H389" s="533"/>
      <c r="I389" s="533"/>
      <c r="J389" s="533"/>
      <c r="K389" s="534"/>
      <c r="L389" s="533"/>
      <c r="M389" s="535"/>
      <c r="N389" s="536"/>
      <c r="O389" s="537"/>
      <c r="P389" s="538"/>
      <c r="Q389" s="539"/>
      <c r="S389" s="53"/>
      <c r="T389" s="53"/>
    </row>
    <row r="390" spans="1:20" ht="12.75">
      <c r="A390" s="2076"/>
      <c r="B390" s="23">
        <v>5</v>
      </c>
      <c r="C390" s="531"/>
      <c r="D390" s="532"/>
      <c r="E390" s="532"/>
      <c r="F390" s="533"/>
      <c r="G390" s="533"/>
      <c r="H390" s="533"/>
      <c r="I390" s="533"/>
      <c r="J390" s="533"/>
      <c r="K390" s="534"/>
      <c r="L390" s="533"/>
      <c r="M390" s="535"/>
      <c r="N390" s="536"/>
      <c r="O390" s="537"/>
      <c r="P390" s="538"/>
      <c r="Q390" s="539"/>
      <c r="S390" s="53"/>
      <c r="T390" s="53"/>
    </row>
    <row r="391" spans="1:20" ht="12.75">
      <c r="A391" s="2076"/>
      <c r="B391" s="23">
        <v>6</v>
      </c>
      <c r="C391" s="531"/>
      <c r="D391" s="532"/>
      <c r="E391" s="532"/>
      <c r="F391" s="533"/>
      <c r="G391" s="533"/>
      <c r="H391" s="533"/>
      <c r="I391" s="533"/>
      <c r="J391" s="533"/>
      <c r="K391" s="534"/>
      <c r="L391" s="533"/>
      <c r="M391" s="535"/>
      <c r="N391" s="536"/>
      <c r="O391" s="537"/>
      <c r="P391" s="538"/>
      <c r="Q391" s="539"/>
      <c r="S391" s="53"/>
      <c r="T391" s="53"/>
    </row>
    <row r="392" spans="1:20" ht="12.75">
      <c r="A392" s="2076"/>
      <c r="B392" s="23">
        <v>7</v>
      </c>
      <c r="C392" s="531"/>
      <c r="D392" s="532"/>
      <c r="E392" s="532"/>
      <c r="F392" s="533"/>
      <c r="G392" s="533"/>
      <c r="H392" s="533"/>
      <c r="I392" s="533"/>
      <c r="J392" s="533"/>
      <c r="K392" s="534"/>
      <c r="L392" s="533"/>
      <c r="M392" s="535"/>
      <c r="N392" s="536"/>
      <c r="O392" s="537"/>
      <c r="P392" s="538"/>
      <c r="Q392" s="539"/>
      <c r="S392" s="53"/>
      <c r="T392" s="53"/>
    </row>
    <row r="393" spans="1:20" ht="12.75">
      <c r="A393" s="2076"/>
      <c r="B393" s="23">
        <v>8</v>
      </c>
      <c r="C393" s="531"/>
      <c r="D393" s="532"/>
      <c r="E393" s="532"/>
      <c r="F393" s="533"/>
      <c r="G393" s="533"/>
      <c r="H393" s="533"/>
      <c r="I393" s="533"/>
      <c r="J393" s="533"/>
      <c r="K393" s="534"/>
      <c r="L393" s="533"/>
      <c r="M393" s="535"/>
      <c r="N393" s="536"/>
      <c r="O393" s="537"/>
      <c r="P393" s="538"/>
      <c r="Q393" s="539"/>
      <c r="S393" s="53"/>
      <c r="T393" s="53"/>
    </row>
    <row r="394" spans="1:20" ht="12.75">
      <c r="A394" s="2076"/>
      <c r="B394" s="23">
        <v>9</v>
      </c>
      <c r="C394" s="531"/>
      <c r="D394" s="532"/>
      <c r="E394" s="532"/>
      <c r="F394" s="533"/>
      <c r="G394" s="533"/>
      <c r="H394" s="533"/>
      <c r="I394" s="533"/>
      <c r="J394" s="533"/>
      <c r="K394" s="534"/>
      <c r="L394" s="533"/>
      <c r="M394" s="535"/>
      <c r="N394" s="536"/>
      <c r="O394" s="537"/>
      <c r="P394" s="538"/>
      <c r="Q394" s="539"/>
      <c r="S394" s="53"/>
      <c r="T394" s="53"/>
    </row>
    <row r="395" spans="1:20" ht="13.5" thickBot="1">
      <c r="A395" s="2077"/>
      <c r="B395" s="338">
        <v>10</v>
      </c>
      <c r="C395" s="540"/>
      <c r="D395" s="541"/>
      <c r="E395" s="541"/>
      <c r="F395" s="542"/>
      <c r="G395" s="542"/>
      <c r="H395" s="542"/>
      <c r="I395" s="542"/>
      <c r="J395" s="542"/>
      <c r="K395" s="543"/>
      <c r="L395" s="542"/>
      <c r="M395" s="544"/>
      <c r="N395" s="545"/>
      <c r="O395" s="546"/>
      <c r="P395" s="547"/>
      <c r="Q395" s="548"/>
      <c r="S395" s="53"/>
      <c r="T395" s="53"/>
    </row>
    <row r="396" spans="1:20" ht="12.75">
      <c r="A396" s="196"/>
      <c r="B396" s="196"/>
      <c r="C396" s="197"/>
      <c r="D396" s="198"/>
      <c r="E396" s="198"/>
      <c r="F396" s="197"/>
      <c r="G396" s="197"/>
      <c r="H396" s="330"/>
      <c r="I396" s="330"/>
      <c r="J396" s="330"/>
      <c r="K396" s="331"/>
      <c r="L396" s="330"/>
      <c r="M396" s="332"/>
      <c r="N396" s="333"/>
      <c r="O396" s="334"/>
      <c r="P396" s="335"/>
      <c r="Q396" s="335"/>
      <c r="S396" s="53"/>
      <c r="T396" s="53"/>
    </row>
    <row r="397" spans="1:20" ht="15">
      <c r="A397" s="2068" t="s">
        <v>255</v>
      </c>
      <c r="B397" s="2068"/>
      <c r="C397" s="2068"/>
      <c r="D397" s="2068"/>
      <c r="E397" s="2068"/>
      <c r="F397" s="2068"/>
      <c r="G397" s="2068"/>
      <c r="H397" s="2068"/>
      <c r="I397" s="2068"/>
      <c r="J397" s="2068"/>
      <c r="K397" s="2068"/>
      <c r="L397" s="2068"/>
      <c r="M397" s="2068"/>
      <c r="N397" s="2068"/>
      <c r="O397" s="2068"/>
      <c r="P397" s="2068"/>
      <c r="Q397" s="2068"/>
      <c r="S397" s="729"/>
      <c r="T397" s="729"/>
    </row>
    <row r="398" spans="1:20" ht="13.5" thickBot="1">
      <c r="A398" s="1330"/>
      <c r="B398" s="1330"/>
      <c r="C398" s="1330"/>
      <c r="D398" s="1330"/>
      <c r="E398" s="1986" t="s">
        <v>559</v>
      </c>
      <c r="F398" s="1986"/>
      <c r="G398" s="1986"/>
      <c r="H398" s="1986"/>
      <c r="I398" s="1330">
        <v>2.2999999999999998</v>
      </c>
      <c r="J398" s="1330" t="s">
        <v>558</v>
      </c>
      <c r="K398" s="1330" t="s">
        <v>560</v>
      </c>
      <c r="L398" s="1331">
        <v>470</v>
      </c>
      <c r="M398" s="1330"/>
      <c r="N398" s="1330"/>
      <c r="O398" s="1330"/>
      <c r="P398" s="1330"/>
      <c r="Q398" s="1330"/>
      <c r="S398" s="53"/>
      <c r="T398" s="53"/>
    </row>
    <row r="399" spans="1:20" ht="12.75" customHeight="1">
      <c r="A399" s="2078" t="s">
        <v>1</v>
      </c>
      <c r="B399" s="2018" t="s">
        <v>0</v>
      </c>
      <c r="C399" s="1990" t="s">
        <v>2</v>
      </c>
      <c r="D399" s="1990" t="s">
        <v>3</v>
      </c>
      <c r="E399" s="1990" t="s">
        <v>13</v>
      </c>
      <c r="F399" s="1993" t="s">
        <v>14</v>
      </c>
      <c r="G399" s="1994"/>
      <c r="H399" s="1994"/>
      <c r="I399" s="1995"/>
      <c r="J399" s="1990" t="s">
        <v>4</v>
      </c>
      <c r="K399" s="1990" t="s">
        <v>15</v>
      </c>
      <c r="L399" s="1990" t="s">
        <v>5</v>
      </c>
      <c r="M399" s="1990" t="s">
        <v>6</v>
      </c>
      <c r="N399" s="1990" t="s">
        <v>16</v>
      </c>
      <c r="O399" s="2020" t="s">
        <v>17</v>
      </c>
      <c r="P399" s="1990" t="s">
        <v>25</v>
      </c>
      <c r="Q399" s="2009" t="s">
        <v>26</v>
      </c>
      <c r="S399" s="53"/>
      <c r="T399" s="53"/>
    </row>
    <row r="400" spans="1:20" ht="33.75">
      <c r="A400" s="2079"/>
      <c r="B400" s="2019"/>
      <c r="C400" s="1991"/>
      <c r="D400" s="1992"/>
      <c r="E400" s="1992"/>
      <c r="F400" s="18" t="s">
        <v>18</v>
      </c>
      <c r="G400" s="18" t="s">
        <v>19</v>
      </c>
      <c r="H400" s="18" t="s">
        <v>20</v>
      </c>
      <c r="I400" s="18" t="s">
        <v>21</v>
      </c>
      <c r="J400" s="1992"/>
      <c r="K400" s="1992"/>
      <c r="L400" s="1992"/>
      <c r="M400" s="1992"/>
      <c r="N400" s="1992"/>
      <c r="O400" s="2021"/>
      <c r="P400" s="1992"/>
      <c r="Q400" s="2010"/>
      <c r="S400" s="53"/>
      <c r="T400" s="53"/>
    </row>
    <row r="401" spans="1:20" ht="12.75">
      <c r="A401" s="2080"/>
      <c r="B401" s="2081"/>
      <c r="C401" s="1992"/>
      <c r="D401" s="127" t="s">
        <v>7</v>
      </c>
      <c r="E401" s="127" t="s">
        <v>8</v>
      </c>
      <c r="F401" s="127" t="s">
        <v>9</v>
      </c>
      <c r="G401" s="127" t="s">
        <v>9</v>
      </c>
      <c r="H401" s="127" t="s">
        <v>9</v>
      </c>
      <c r="I401" s="127" t="s">
        <v>9</v>
      </c>
      <c r="J401" s="127" t="s">
        <v>22</v>
      </c>
      <c r="K401" s="127" t="s">
        <v>9</v>
      </c>
      <c r="L401" s="127" t="s">
        <v>22</v>
      </c>
      <c r="M401" s="127" t="s">
        <v>77</v>
      </c>
      <c r="N401" s="127" t="s">
        <v>10</v>
      </c>
      <c r="O401" s="127" t="s">
        <v>78</v>
      </c>
      <c r="P401" s="128" t="s">
        <v>27</v>
      </c>
      <c r="Q401" s="129" t="s">
        <v>28</v>
      </c>
      <c r="S401" s="53"/>
      <c r="T401" s="53"/>
    </row>
    <row r="402" spans="1:20" ht="13.5" thickBot="1">
      <c r="A402" s="130">
        <v>1</v>
      </c>
      <c r="B402" s="131">
        <v>2</v>
      </c>
      <c r="C402" s="132">
        <v>3</v>
      </c>
      <c r="D402" s="133">
        <v>4</v>
      </c>
      <c r="E402" s="133">
        <v>5</v>
      </c>
      <c r="F402" s="133">
        <v>6</v>
      </c>
      <c r="G402" s="133">
        <v>7</v>
      </c>
      <c r="H402" s="133">
        <v>8</v>
      </c>
      <c r="I402" s="133">
        <v>9</v>
      </c>
      <c r="J402" s="133">
        <v>10</v>
      </c>
      <c r="K402" s="133">
        <v>11</v>
      </c>
      <c r="L402" s="132">
        <v>12</v>
      </c>
      <c r="M402" s="133">
        <v>13</v>
      </c>
      <c r="N402" s="133">
        <v>14</v>
      </c>
      <c r="O402" s="134">
        <v>15</v>
      </c>
      <c r="P402" s="132">
        <v>16</v>
      </c>
      <c r="Q402" s="135">
        <v>17</v>
      </c>
      <c r="S402" s="53"/>
      <c r="T402" s="53"/>
    </row>
    <row r="403" spans="1:20" ht="12.75" customHeight="1">
      <c r="A403" s="2097" t="s">
        <v>108</v>
      </c>
      <c r="B403" s="337">
        <v>1</v>
      </c>
      <c r="C403" s="549"/>
      <c r="D403" s="550"/>
      <c r="E403" s="550"/>
      <c r="F403" s="551"/>
      <c r="G403" s="552"/>
      <c r="H403" s="552"/>
      <c r="I403" s="552"/>
      <c r="J403" s="552"/>
      <c r="K403" s="553"/>
      <c r="L403" s="552"/>
      <c r="M403" s="554"/>
      <c r="N403" s="555"/>
      <c r="O403" s="556"/>
      <c r="P403" s="557"/>
      <c r="Q403" s="558"/>
      <c r="S403" s="53"/>
      <c r="T403" s="53"/>
    </row>
    <row r="404" spans="1:20" ht="12.75">
      <c r="A404" s="2098"/>
      <c r="B404" s="138">
        <v>2</v>
      </c>
      <c r="C404" s="549"/>
      <c r="D404" s="550"/>
      <c r="E404" s="550"/>
      <c r="F404" s="551"/>
      <c r="G404" s="552"/>
      <c r="H404" s="552"/>
      <c r="I404" s="552"/>
      <c r="J404" s="552"/>
      <c r="K404" s="553"/>
      <c r="L404" s="552"/>
      <c r="M404" s="554"/>
      <c r="N404" s="555"/>
      <c r="O404" s="556"/>
      <c r="P404" s="557"/>
      <c r="Q404" s="559"/>
      <c r="S404" s="53"/>
      <c r="T404" s="53"/>
    </row>
    <row r="405" spans="1:20" ht="12.75">
      <c r="A405" s="2098"/>
      <c r="B405" s="138">
        <v>3</v>
      </c>
      <c r="C405" s="549"/>
      <c r="D405" s="550"/>
      <c r="E405" s="550"/>
      <c r="F405" s="551"/>
      <c r="G405" s="552"/>
      <c r="H405" s="552"/>
      <c r="I405" s="552"/>
      <c r="J405" s="552"/>
      <c r="K405" s="553"/>
      <c r="L405" s="552"/>
      <c r="M405" s="554"/>
      <c r="N405" s="555"/>
      <c r="O405" s="556"/>
      <c r="P405" s="557"/>
      <c r="Q405" s="559"/>
      <c r="S405" s="53"/>
      <c r="T405" s="53"/>
    </row>
    <row r="406" spans="1:20" ht="12.75">
      <c r="A406" s="2098"/>
      <c r="B406" s="138">
        <v>4</v>
      </c>
      <c r="C406" s="549"/>
      <c r="D406" s="550"/>
      <c r="E406" s="550"/>
      <c r="F406" s="551"/>
      <c r="G406" s="552"/>
      <c r="H406" s="552"/>
      <c r="I406" s="552"/>
      <c r="J406" s="552"/>
      <c r="K406" s="553"/>
      <c r="L406" s="552"/>
      <c r="M406" s="554"/>
      <c r="N406" s="555"/>
      <c r="O406" s="556"/>
      <c r="P406" s="557"/>
      <c r="Q406" s="559"/>
      <c r="S406" s="53"/>
      <c r="T406" s="53"/>
    </row>
    <row r="407" spans="1:20" ht="12.75">
      <c r="A407" s="2098"/>
      <c r="B407" s="138">
        <v>5</v>
      </c>
      <c r="C407" s="549"/>
      <c r="D407" s="550"/>
      <c r="E407" s="550"/>
      <c r="F407" s="551"/>
      <c r="G407" s="552"/>
      <c r="H407" s="552"/>
      <c r="I407" s="552"/>
      <c r="J407" s="552"/>
      <c r="K407" s="553"/>
      <c r="L407" s="552"/>
      <c r="M407" s="554"/>
      <c r="N407" s="555"/>
      <c r="O407" s="556"/>
      <c r="P407" s="557"/>
      <c r="Q407" s="559"/>
      <c r="S407" s="53"/>
      <c r="T407" s="53"/>
    </row>
    <row r="408" spans="1:20" ht="12.75">
      <c r="A408" s="2098"/>
      <c r="B408" s="138">
        <v>6</v>
      </c>
      <c r="C408" s="549"/>
      <c r="D408" s="550"/>
      <c r="E408" s="550"/>
      <c r="F408" s="551"/>
      <c r="G408" s="552"/>
      <c r="H408" s="552"/>
      <c r="I408" s="552"/>
      <c r="J408" s="552"/>
      <c r="K408" s="553"/>
      <c r="L408" s="552"/>
      <c r="M408" s="554"/>
      <c r="N408" s="555"/>
      <c r="O408" s="556"/>
      <c r="P408" s="557"/>
      <c r="Q408" s="559"/>
      <c r="S408" s="53"/>
      <c r="T408" s="53"/>
    </row>
    <row r="409" spans="1:20" ht="12.75">
      <c r="A409" s="2098"/>
      <c r="B409" s="138">
        <v>7</v>
      </c>
      <c r="C409" s="549"/>
      <c r="D409" s="550"/>
      <c r="E409" s="550"/>
      <c r="F409" s="551"/>
      <c r="G409" s="552"/>
      <c r="H409" s="552"/>
      <c r="I409" s="552"/>
      <c r="J409" s="552"/>
      <c r="K409" s="553"/>
      <c r="L409" s="552"/>
      <c r="M409" s="554"/>
      <c r="N409" s="555"/>
      <c r="O409" s="556"/>
      <c r="P409" s="557"/>
      <c r="Q409" s="559"/>
      <c r="S409" s="53"/>
      <c r="T409" s="53"/>
    </row>
    <row r="410" spans="1:20" ht="12.75">
      <c r="A410" s="2098"/>
      <c r="B410" s="138">
        <v>8</v>
      </c>
      <c r="C410" s="549"/>
      <c r="D410" s="550"/>
      <c r="E410" s="550"/>
      <c r="F410" s="551"/>
      <c r="G410" s="552"/>
      <c r="H410" s="552"/>
      <c r="I410" s="552"/>
      <c r="J410" s="552"/>
      <c r="K410" s="553"/>
      <c r="L410" s="552"/>
      <c r="M410" s="554"/>
      <c r="N410" s="555"/>
      <c r="O410" s="556"/>
      <c r="P410" s="557"/>
      <c r="Q410" s="559"/>
      <c r="S410" s="53"/>
      <c r="T410" s="53"/>
    </row>
    <row r="411" spans="1:20" ht="12.75">
      <c r="A411" s="2098"/>
      <c r="B411" s="138">
        <v>9</v>
      </c>
      <c r="C411" s="549"/>
      <c r="D411" s="550"/>
      <c r="E411" s="550"/>
      <c r="F411" s="551"/>
      <c r="G411" s="552"/>
      <c r="H411" s="552"/>
      <c r="I411" s="552"/>
      <c r="J411" s="552"/>
      <c r="K411" s="553"/>
      <c r="L411" s="552"/>
      <c r="M411" s="554"/>
      <c r="N411" s="555"/>
      <c r="O411" s="556"/>
      <c r="P411" s="557"/>
      <c r="Q411" s="559"/>
      <c r="S411" s="53"/>
      <c r="T411" s="53"/>
    </row>
    <row r="412" spans="1:20" ht="13.5" thickBot="1">
      <c r="A412" s="2098"/>
      <c r="B412" s="138">
        <v>10</v>
      </c>
      <c r="C412" s="549"/>
      <c r="D412" s="550"/>
      <c r="E412" s="550"/>
      <c r="F412" s="551"/>
      <c r="G412" s="552"/>
      <c r="H412" s="552"/>
      <c r="I412" s="552"/>
      <c r="J412" s="552"/>
      <c r="K412" s="553"/>
      <c r="L412" s="552"/>
      <c r="M412" s="554"/>
      <c r="N412" s="555"/>
      <c r="O412" s="556"/>
      <c r="P412" s="557"/>
      <c r="Q412" s="559"/>
      <c r="S412" s="53"/>
      <c r="T412" s="53"/>
    </row>
    <row r="413" spans="1:20" ht="12.75" customHeight="1">
      <c r="A413" s="2099" t="s">
        <v>114</v>
      </c>
      <c r="B413" s="14">
        <v>1</v>
      </c>
      <c r="C413" s="560"/>
      <c r="D413" s="561"/>
      <c r="E413" s="561"/>
      <c r="F413" s="562"/>
      <c r="G413" s="562"/>
      <c r="H413" s="562"/>
      <c r="I413" s="562"/>
      <c r="J413" s="562"/>
      <c r="K413" s="563"/>
      <c r="L413" s="562"/>
      <c r="M413" s="564"/>
      <c r="N413" s="565"/>
      <c r="O413" s="566"/>
      <c r="P413" s="567"/>
      <c r="Q413" s="568"/>
      <c r="S413" s="53"/>
      <c r="T413" s="53"/>
    </row>
    <row r="414" spans="1:20" ht="12.75">
      <c r="A414" s="2100"/>
      <c r="B414" s="15">
        <v>2</v>
      </c>
      <c r="C414" s="569"/>
      <c r="D414" s="570"/>
      <c r="E414" s="570"/>
      <c r="F414" s="571"/>
      <c r="G414" s="571"/>
      <c r="H414" s="571"/>
      <c r="I414" s="571"/>
      <c r="J414" s="571"/>
      <c r="K414" s="572"/>
      <c r="L414" s="571"/>
      <c r="M414" s="573"/>
      <c r="N414" s="574"/>
      <c r="O414" s="575"/>
      <c r="P414" s="576"/>
      <c r="Q414" s="577"/>
      <c r="S414" s="53"/>
      <c r="T414" s="53"/>
    </row>
    <row r="415" spans="1:20" ht="12.75">
      <c r="A415" s="2100"/>
      <c r="B415" s="15">
        <v>3</v>
      </c>
      <c r="C415" s="569"/>
      <c r="D415" s="570"/>
      <c r="E415" s="570"/>
      <c r="F415" s="571"/>
      <c r="G415" s="571"/>
      <c r="H415" s="571"/>
      <c r="I415" s="571"/>
      <c r="J415" s="571"/>
      <c r="K415" s="572"/>
      <c r="L415" s="571"/>
      <c r="M415" s="573"/>
      <c r="N415" s="574"/>
      <c r="O415" s="575"/>
      <c r="P415" s="576"/>
      <c r="Q415" s="577"/>
      <c r="S415" s="53"/>
      <c r="T415" s="53"/>
    </row>
    <row r="416" spans="1:20" ht="12.75">
      <c r="A416" s="2100"/>
      <c r="B416" s="15">
        <v>4</v>
      </c>
      <c r="C416" s="569"/>
      <c r="D416" s="570"/>
      <c r="E416" s="570"/>
      <c r="F416" s="571"/>
      <c r="G416" s="571"/>
      <c r="H416" s="571"/>
      <c r="I416" s="571"/>
      <c r="J416" s="571"/>
      <c r="K416" s="572"/>
      <c r="L416" s="571"/>
      <c r="M416" s="573"/>
      <c r="N416" s="574"/>
      <c r="O416" s="575"/>
      <c r="P416" s="576"/>
      <c r="Q416" s="577"/>
      <c r="S416" s="53"/>
      <c r="T416" s="53"/>
    </row>
    <row r="417" spans="1:20" ht="12.75">
      <c r="A417" s="2100"/>
      <c r="B417" s="15">
        <v>5</v>
      </c>
      <c r="C417" s="569"/>
      <c r="D417" s="570"/>
      <c r="E417" s="570"/>
      <c r="F417" s="571"/>
      <c r="G417" s="571"/>
      <c r="H417" s="571"/>
      <c r="I417" s="571"/>
      <c r="J417" s="571"/>
      <c r="K417" s="572"/>
      <c r="L417" s="571"/>
      <c r="M417" s="573"/>
      <c r="N417" s="574"/>
      <c r="O417" s="575"/>
      <c r="P417" s="576"/>
      <c r="Q417" s="577"/>
      <c r="S417" s="53"/>
      <c r="T417" s="53"/>
    </row>
    <row r="418" spans="1:20" ht="12.75">
      <c r="A418" s="2100"/>
      <c r="B418" s="15">
        <v>6</v>
      </c>
      <c r="C418" s="569"/>
      <c r="D418" s="570"/>
      <c r="E418" s="570"/>
      <c r="F418" s="571"/>
      <c r="G418" s="571"/>
      <c r="H418" s="571"/>
      <c r="I418" s="571"/>
      <c r="J418" s="571"/>
      <c r="K418" s="572"/>
      <c r="L418" s="571"/>
      <c r="M418" s="573"/>
      <c r="N418" s="574"/>
      <c r="O418" s="575"/>
      <c r="P418" s="576"/>
      <c r="Q418" s="577"/>
      <c r="S418" s="53"/>
      <c r="T418" s="53"/>
    </row>
    <row r="419" spans="1:20" ht="12.75">
      <c r="A419" s="2100"/>
      <c r="B419" s="15">
        <v>7</v>
      </c>
      <c r="C419" s="569"/>
      <c r="D419" s="570"/>
      <c r="E419" s="570"/>
      <c r="F419" s="571"/>
      <c r="G419" s="571"/>
      <c r="H419" s="571"/>
      <c r="I419" s="571"/>
      <c r="J419" s="571"/>
      <c r="K419" s="572"/>
      <c r="L419" s="571"/>
      <c r="M419" s="573"/>
      <c r="N419" s="574"/>
      <c r="O419" s="575"/>
      <c r="P419" s="576"/>
      <c r="Q419" s="577"/>
      <c r="S419" s="53"/>
      <c r="T419" s="53"/>
    </row>
    <row r="420" spans="1:20" ht="12.75">
      <c r="A420" s="2100"/>
      <c r="B420" s="15">
        <v>8</v>
      </c>
      <c r="C420" s="569"/>
      <c r="D420" s="570"/>
      <c r="E420" s="570"/>
      <c r="F420" s="571"/>
      <c r="G420" s="571"/>
      <c r="H420" s="571"/>
      <c r="I420" s="571"/>
      <c r="J420" s="571"/>
      <c r="K420" s="572"/>
      <c r="L420" s="571"/>
      <c r="M420" s="573"/>
      <c r="N420" s="574"/>
      <c r="O420" s="575"/>
      <c r="P420" s="576"/>
      <c r="Q420" s="577"/>
      <c r="S420" s="53"/>
      <c r="T420" s="53"/>
    </row>
    <row r="421" spans="1:20" ht="12.75">
      <c r="A421" s="2100"/>
      <c r="B421" s="15">
        <v>9</v>
      </c>
      <c r="C421" s="569"/>
      <c r="D421" s="570"/>
      <c r="E421" s="570"/>
      <c r="F421" s="571"/>
      <c r="G421" s="571"/>
      <c r="H421" s="571"/>
      <c r="I421" s="571"/>
      <c r="J421" s="571"/>
      <c r="K421" s="572"/>
      <c r="L421" s="571"/>
      <c r="M421" s="573"/>
      <c r="N421" s="574"/>
      <c r="O421" s="575"/>
      <c r="P421" s="576"/>
      <c r="Q421" s="577"/>
      <c r="S421" s="53"/>
      <c r="T421" s="53"/>
    </row>
    <row r="422" spans="1:20" ht="13.5" thickBot="1">
      <c r="A422" s="2101"/>
      <c r="B422" s="55">
        <v>10</v>
      </c>
      <c r="C422" s="569"/>
      <c r="D422" s="570"/>
      <c r="E422" s="570"/>
      <c r="F422" s="571"/>
      <c r="G422" s="571"/>
      <c r="H422" s="571"/>
      <c r="I422" s="571"/>
      <c r="J422" s="571"/>
      <c r="K422" s="572"/>
      <c r="L422" s="571"/>
      <c r="M422" s="573"/>
      <c r="N422" s="574"/>
      <c r="O422" s="575"/>
      <c r="P422" s="576"/>
      <c r="Q422" s="577"/>
      <c r="S422" s="53"/>
      <c r="T422" s="53"/>
    </row>
    <row r="423" spans="1:20" ht="12.75">
      <c r="A423" s="2102" t="s">
        <v>123</v>
      </c>
      <c r="B423" s="159">
        <v>1</v>
      </c>
      <c r="C423" s="578"/>
      <c r="D423" s="579"/>
      <c r="E423" s="579"/>
      <c r="F423" s="580"/>
      <c r="G423" s="580"/>
      <c r="H423" s="580"/>
      <c r="I423" s="580"/>
      <c r="J423" s="580"/>
      <c r="K423" s="581"/>
      <c r="L423" s="580"/>
      <c r="M423" s="582"/>
      <c r="N423" s="583"/>
      <c r="O423" s="584"/>
      <c r="P423" s="585"/>
      <c r="Q423" s="586"/>
      <c r="S423" s="53"/>
      <c r="T423" s="53"/>
    </row>
    <row r="424" spans="1:20" ht="12.75">
      <c r="A424" s="2103"/>
      <c r="B424" s="168">
        <v>2</v>
      </c>
      <c r="C424" s="587"/>
      <c r="D424" s="588"/>
      <c r="E424" s="588"/>
      <c r="F424" s="589"/>
      <c r="G424" s="589"/>
      <c r="H424" s="589"/>
      <c r="I424" s="589"/>
      <c r="J424" s="589"/>
      <c r="K424" s="590"/>
      <c r="L424" s="589"/>
      <c r="M424" s="591"/>
      <c r="N424" s="592"/>
      <c r="O424" s="593"/>
      <c r="P424" s="594"/>
      <c r="Q424" s="595"/>
      <c r="S424" s="53"/>
      <c r="T424" s="53"/>
    </row>
    <row r="425" spans="1:20" ht="12.75">
      <c r="A425" s="2103"/>
      <c r="B425" s="168">
        <v>3</v>
      </c>
      <c r="C425" s="587"/>
      <c r="D425" s="588"/>
      <c r="E425" s="588"/>
      <c r="F425" s="589"/>
      <c r="G425" s="589"/>
      <c r="H425" s="589"/>
      <c r="I425" s="589"/>
      <c r="J425" s="589"/>
      <c r="K425" s="590"/>
      <c r="L425" s="589"/>
      <c r="M425" s="591"/>
      <c r="N425" s="592"/>
      <c r="O425" s="593"/>
      <c r="P425" s="594"/>
      <c r="Q425" s="595"/>
      <c r="S425" s="53"/>
      <c r="T425" s="53"/>
    </row>
    <row r="426" spans="1:20" ht="12.75">
      <c r="A426" s="2103"/>
      <c r="B426" s="168">
        <v>4</v>
      </c>
      <c r="C426" s="587"/>
      <c r="D426" s="588"/>
      <c r="E426" s="588"/>
      <c r="F426" s="589"/>
      <c r="G426" s="589"/>
      <c r="H426" s="589"/>
      <c r="I426" s="589"/>
      <c r="J426" s="589"/>
      <c r="K426" s="590"/>
      <c r="L426" s="589"/>
      <c r="M426" s="591"/>
      <c r="N426" s="592"/>
      <c r="O426" s="593"/>
      <c r="P426" s="594"/>
      <c r="Q426" s="595"/>
      <c r="S426" s="53"/>
      <c r="T426" s="53"/>
    </row>
    <row r="427" spans="1:20" ht="12.75">
      <c r="A427" s="2103"/>
      <c r="B427" s="168">
        <v>5</v>
      </c>
      <c r="C427" s="587"/>
      <c r="D427" s="588"/>
      <c r="E427" s="588"/>
      <c r="F427" s="589"/>
      <c r="G427" s="589"/>
      <c r="H427" s="589"/>
      <c r="I427" s="589"/>
      <c r="J427" s="589"/>
      <c r="K427" s="590"/>
      <c r="L427" s="589"/>
      <c r="M427" s="591"/>
      <c r="N427" s="592"/>
      <c r="O427" s="593"/>
      <c r="P427" s="594"/>
      <c r="Q427" s="595"/>
      <c r="S427" s="53"/>
      <c r="T427" s="53"/>
    </row>
    <row r="428" spans="1:20" ht="12.75">
      <c r="A428" s="2103"/>
      <c r="B428" s="168">
        <v>6</v>
      </c>
      <c r="C428" s="587"/>
      <c r="D428" s="588"/>
      <c r="E428" s="588"/>
      <c r="F428" s="589"/>
      <c r="G428" s="589"/>
      <c r="H428" s="589"/>
      <c r="I428" s="589"/>
      <c r="J428" s="589"/>
      <c r="K428" s="590"/>
      <c r="L428" s="589"/>
      <c r="M428" s="591"/>
      <c r="N428" s="592"/>
      <c r="O428" s="593"/>
      <c r="P428" s="594"/>
      <c r="Q428" s="595"/>
      <c r="S428" s="53"/>
      <c r="T428" s="53"/>
    </row>
    <row r="429" spans="1:20" ht="12.75">
      <c r="A429" s="2103"/>
      <c r="B429" s="168">
        <v>7</v>
      </c>
      <c r="C429" s="587"/>
      <c r="D429" s="588"/>
      <c r="E429" s="588"/>
      <c r="F429" s="589"/>
      <c r="G429" s="589"/>
      <c r="H429" s="589"/>
      <c r="I429" s="589"/>
      <c r="J429" s="589"/>
      <c r="K429" s="590"/>
      <c r="L429" s="589"/>
      <c r="M429" s="591"/>
      <c r="N429" s="592"/>
      <c r="O429" s="593"/>
      <c r="P429" s="594"/>
      <c r="Q429" s="595"/>
      <c r="S429" s="53"/>
      <c r="T429" s="53"/>
    </row>
    <row r="430" spans="1:20" ht="12.75">
      <c r="A430" s="2103"/>
      <c r="B430" s="168">
        <v>8</v>
      </c>
      <c r="C430" s="587"/>
      <c r="D430" s="588"/>
      <c r="E430" s="588"/>
      <c r="F430" s="589"/>
      <c r="G430" s="589"/>
      <c r="H430" s="589"/>
      <c r="I430" s="589"/>
      <c r="J430" s="589"/>
      <c r="K430" s="590"/>
      <c r="L430" s="589"/>
      <c r="M430" s="591"/>
      <c r="N430" s="592"/>
      <c r="O430" s="593"/>
      <c r="P430" s="594"/>
      <c r="Q430" s="595"/>
      <c r="S430" s="53"/>
      <c r="T430" s="53"/>
    </row>
    <row r="431" spans="1:20" ht="12.75">
      <c r="A431" s="2103"/>
      <c r="B431" s="168">
        <v>9</v>
      </c>
      <c r="C431" s="587"/>
      <c r="D431" s="588"/>
      <c r="E431" s="588"/>
      <c r="F431" s="589"/>
      <c r="G431" s="589"/>
      <c r="H431" s="589"/>
      <c r="I431" s="589"/>
      <c r="J431" s="589"/>
      <c r="K431" s="590"/>
      <c r="L431" s="589"/>
      <c r="M431" s="591"/>
      <c r="N431" s="592"/>
      <c r="O431" s="593"/>
      <c r="P431" s="594"/>
      <c r="Q431" s="595"/>
      <c r="S431" s="53"/>
      <c r="T431" s="53"/>
    </row>
    <row r="432" spans="1:20" ht="13.5" thickBot="1">
      <c r="A432" s="2104"/>
      <c r="B432" s="177">
        <v>10</v>
      </c>
      <c r="C432" s="596"/>
      <c r="D432" s="597"/>
      <c r="E432" s="597"/>
      <c r="F432" s="598"/>
      <c r="G432" s="598"/>
      <c r="H432" s="598"/>
      <c r="I432" s="598"/>
      <c r="J432" s="598"/>
      <c r="K432" s="599"/>
      <c r="L432" s="598"/>
      <c r="M432" s="600"/>
      <c r="N432" s="601"/>
      <c r="O432" s="602"/>
      <c r="P432" s="603"/>
      <c r="Q432" s="604"/>
      <c r="S432" s="53"/>
      <c r="T432" s="53"/>
    </row>
    <row r="433" spans="1:20" ht="12.75">
      <c r="A433" s="2070" t="s">
        <v>134</v>
      </c>
      <c r="B433" s="105">
        <v>1</v>
      </c>
      <c r="C433" s="958" t="s">
        <v>725</v>
      </c>
      <c r="D433" s="959">
        <v>41</v>
      </c>
      <c r="E433" s="959">
        <v>1991</v>
      </c>
      <c r="F433" s="960">
        <v>32.204000000000001</v>
      </c>
      <c r="G433" s="960">
        <v>3.5190000000000001</v>
      </c>
      <c r="H433" s="960">
        <v>6.4</v>
      </c>
      <c r="I433" s="960">
        <v>22.284998999999999</v>
      </c>
      <c r="J433" s="960">
        <v>2281.19</v>
      </c>
      <c r="K433" s="961">
        <v>22.284998999999999</v>
      </c>
      <c r="L433" s="960">
        <v>2281.19</v>
      </c>
      <c r="M433" s="962">
        <v>9.7690236236350324E-3</v>
      </c>
      <c r="N433" s="963">
        <v>289.286</v>
      </c>
      <c r="O433" s="964">
        <v>2.8260417679868839</v>
      </c>
      <c r="P433" s="965">
        <v>586.14141741810204</v>
      </c>
      <c r="Q433" s="966">
        <v>169.56250607921305</v>
      </c>
      <c r="S433" s="53"/>
      <c r="T433" s="53"/>
    </row>
    <row r="434" spans="1:20" ht="12.75">
      <c r="A434" s="2071"/>
      <c r="B434" s="105">
        <v>2</v>
      </c>
      <c r="C434" s="958" t="s">
        <v>408</v>
      </c>
      <c r="D434" s="959">
        <v>40</v>
      </c>
      <c r="E434" s="959">
        <v>1981</v>
      </c>
      <c r="F434" s="960">
        <v>32.744</v>
      </c>
      <c r="G434" s="960">
        <v>3.57</v>
      </c>
      <c r="H434" s="960">
        <v>6.4</v>
      </c>
      <c r="I434" s="960">
        <v>22.773997999999999</v>
      </c>
      <c r="J434" s="960">
        <v>2251.3000000000002</v>
      </c>
      <c r="K434" s="961">
        <v>22.773997999999999</v>
      </c>
      <c r="L434" s="960">
        <v>2251.3000000000002</v>
      </c>
      <c r="M434" s="962">
        <v>1.0115932128103761E-2</v>
      </c>
      <c r="N434" s="963">
        <v>289.286</v>
      </c>
      <c r="O434" s="964">
        <v>2.9263975416106249</v>
      </c>
      <c r="P434" s="965">
        <v>606.95592768622566</v>
      </c>
      <c r="Q434" s="966">
        <v>175.58385249663746</v>
      </c>
      <c r="S434" s="53"/>
      <c r="T434" s="53"/>
    </row>
    <row r="435" spans="1:20" ht="12.75">
      <c r="A435" s="2071"/>
      <c r="B435" s="105">
        <v>3</v>
      </c>
      <c r="C435" s="958" t="s">
        <v>726</v>
      </c>
      <c r="D435" s="959">
        <v>50</v>
      </c>
      <c r="E435" s="959">
        <v>1980</v>
      </c>
      <c r="F435" s="960">
        <v>44.182000000000002</v>
      </c>
      <c r="G435" s="960">
        <v>4.1820000000000004</v>
      </c>
      <c r="H435" s="960">
        <v>8.1193399999999993</v>
      </c>
      <c r="I435" s="960">
        <v>31.880659000000001</v>
      </c>
      <c r="J435" s="960">
        <v>3015.29</v>
      </c>
      <c r="K435" s="961">
        <v>31.880659000000001</v>
      </c>
      <c r="L435" s="960">
        <v>3015.29</v>
      </c>
      <c r="M435" s="962">
        <v>1.0572999280334562E-2</v>
      </c>
      <c r="N435" s="963">
        <v>289.286</v>
      </c>
      <c r="O435" s="964">
        <v>3.0586206698108644</v>
      </c>
      <c r="P435" s="965">
        <v>634.37995682007374</v>
      </c>
      <c r="Q435" s="966">
        <v>183.51724018865187</v>
      </c>
      <c r="S435" s="53"/>
      <c r="T435" s="53"/>
    </row>
    <row r="436" spans="1:20" ht="12.75">
      <c r="A436" s="2071"/>
      <c r="B436" s="105">
        <v>4</v>
      </c>
      <c r="C436" s="958" t="s">
        <v>727</v>
      </c>
      <c r="D436" s="959">
        <v>40</v>
      </c>
      <c r="E436" s="959">
        <v>1987</v>
      </c>
      <c r="F436" s="960">
        <v>34.085999999999999</v>
      </c>
      <c r="G436" s="960">
        <v>3.468</v>
      </c>
      <c r="H436" s="960">
        <v>6.4</v>
      </c>
      <c r="I436" s="960">
        <v>24.218001000000001</v>
      </c>
      <c r="J436" s="960">
        <v>2280.42</v>
      </c>
      <c r="K436" s="961">
        <v>24.218001000000001</v>
      </c>
      <c r="L436" s="960">
        <v>2280.42</v>
      </c>
      <c r="M436" s="962">
        <v>1.0619973952166706E-2</v>
      </c>
      <c r="N436" s="963">
        <v>289.286</v>
      </c>
      <c r="O436" s="964">
        <v>3.072209784726498</v>
      </c>
      <c r="P436" s="965">
        <v>637.19843713000239</v>
      </c>
      <c r="Q436" s="966">
        <v>184.33258708358986</v>
      </c>
      <c r="S436" s="53"/>
      <c r="T436" s="53"/>
    </row>
    <row r="437" spans="1:20" ht="12.75">
      <c r="A437" s="2071"/>
      <c r="B437" s="105">
        <v>5</v>
      </c>
      <c r="C437" s="958" t="s">
        <v>728</v>
      </c>
      <c r="D437" s="959">
        <v>19</v>
      </c>
      <c r="E437" s="959">
        <v>1984</v>
      </c>
      <c r="F437" s="960">
        <v>16.372</v>
      </c>
      <c r="G437" s="960">
        <v>1.887</v>
      </c>
      <c r="H437" s="960">
        <v>3.04</v>
      </c>
      <c r="I437" s="960">
        <v>11.444998999999999</v>
      </c>
      <c r="J437" s="960">
        <v>994.89</v>
      </c>
      <c r="K437" s="961">
        <v>11.444998999999999</v>
      </c>
      <c r="L437" s="960">
        <v>994.89</v>
      </c>
      <c r="M437" s="962">
        <v>1.1503783332830765E-2</v>
      </c>
      <c r="N437" s="963">
        <v>289.286</v>
      </c>
      <c r="O437" s="964">
        <v>3.3278834652212805</v>
      </c>
      <c r="P437" s="965">
        <v>690.22699996984591</v>
      </c>
      <c r="Q437" s="966">
        <v>199.67300791327685</v>
      </c>
      <c r="S437" s="53"/>
      <c r="T437" s="53"/>
    </row>
    <row r="438" spans="1:20" ht="12.75">
      <c r="A438" s="2071"/>
      <c r="B438" s="105">
        <v>6</v>
      </c>
      <c r="C438" s="958" t="s">
        <v>472</v>
      </c>
      <c r="D438" s="959">
        <v>46</v>
      </c>
      <c r="E438" s="959">
        <v>1988</v>
      </c>
      <c r="F438" s="960">
        <v>29.231000000000002</v>
      </c>
      <c r="G438" s="960">
        <v>2.4010799999999999</v>
      </c>
      <c r="H438" s="960">
        <v>0.46</v>
      </c>
      <c r="I438" s="960">
        <v>26.36992</v>
      </c>
      <c r="J438" s="960">
        <v>2184.25</v>
      </c>
      <c r="K438" s="961">
        <v>26.36992</v>
      </c>
      <c r="L438" s="960">
        <v>2184.25</v>
      </c>
      <c r="M438" s="962">
        <v>1.2072757239327001E-2</v>
      </c>
      <c r="N438" s="963">
        <v>289.286</v>
      </c>
      <c r="O438" s="964">
        <v>3.4924796507359508</v>
      </c>
      <c r="P438" s="965">
        <v>724.36543435962005</v>
      </c>
      <c r="Q438" s="966">
        <v>209.54877904415704</v>
      </c>
      <c r="S438" s="53"/>
      <c r="T438" s="53"/>
    </row>
    <row r="439" spans="1:20" ht="12.75">
      <c r="A439" s="2071"/>
      <c r="B439" s="105">
        <v>7</v>
      </c>
      <c r="C439" s="958" t="s">
        <v>729</v>
      </c>
      <c r="D439" s="959">
        <v>50</v>
      </c>
      <c r="E439" s="959">
        <v>1974</v>
      </c>
      <c r="F439" s="960">
        <v>43.36</v>
      </c>
      <c r="G439" s="960">
        <v>3.9780000000000002</v>
      </c>
      <c r="H439" s="960">
        <v>8</v>
      </c>
      <c r="I439" s="960">
        <v>31.382000999999999</v>
      </c>
      <c r="J439" s="960">
        <v>2591.85</v>
      </c>
      <c r="K439" s="961">
        <v>31.382000999999999</v>
      </c>
      <c r="L439" s="960">
        <v>2591.85</v>
      </c>
      <c r="M439" s="962">
        <v>1.2107954164014121E-2</v>
      </c>
      <c r="N439" s="963">
        <v>289.286</v>
      </c>
      <c r="O439" s="964">
        <v>3.5026616282909888</v>
      </c>
      <c r="P439" s="965">
        <v>726.47724984084732</v>
      </c>
      <c r="Q439" s="966">
        <v>210.15969769745936</v>
      </c>
      <c r="S439" s="53"/>
      <c r="T439" s="53"/>
    </row>
    <row r="440" spans="1:20" ht="12.75">
      <c r="A440" s="2071"/>
      <c r="B440" s="105">
        <v>8</v>
      </c>
      <c r="C440" s="958"/>
      <c r="D440" s="959"/>
      <c r="E440" s="959"/>
      <c r="F440" s="960"/>
      <c r="G440" s="960"/>
      <c r="H440" s="960"/>
      <c r="I440" s="960"/>
      <c r="J440" s="960"/>
      <c r="K440" s="961"/>
      <c r="L440" s="960"/>
      <c r="M440" s="962"/>
      <c r="N440" s="963"/>
      <c r="O440" s="964"/>
      <c r="P440" s="965"/>
      <c r="Q440" s="966"/>
      <c r="S440" s="53"/>
      <c r="T440" s="53"/>
    </row>
    <row r="441" spans="1:20" ht="12.75">
      <c r="A441" s="2071"/>
      <c r="B441" s="105">
        <v>9</v>
      </c>
      <c r="C441" s="958"/>
      <c r="D441" s="959"/>
      <c r="E441" s="959"/>
      <c r="F441" s="960"/>
      <c r="G441" s="960"/>
      <c r="H441" s="960"/>
      <c r="I441" s="960"/>
      <c r="J441" s="960"/>
      <c r="K441" s="961"/>
      <c r="L441" s="960"/>
      <c r="M441" s="962"/>
      <c r="N441" s="963"/>
      <c r="O441" s="964"/>
      <c r="P441" s="965"/>
      <c r="Q441" s="966"/>
      <c r="S441" s="53"/>
      <c r="T441" s="53"/>
    </row>
    <row r="442" spans="1:20" ht="13.5" thickBot="1">
      <c r="A442" s="2071"/>
      <c r="B442" s="188">
        <v>10</v>
      </c>
      <c r="C442" s="967"/>
      <c r="D442" s="968"/>
      <c r="E442" s="968"/>
      <c r="F442" s="960"/>
      <c r="G442" s="969"/>
      <c r="H442" s="969"/>
      <c r="I442" s="969"/>
      <c r="J442" s="969"/>
      <c r="K442" s="970"/>
      <c r="L442" s="969"/>
      <c r="M442" s="971"/>
      <c r="N442" s="972"/>
      <c r="O442" s="973"/>
      <c r="P442" s="974"/>
      <c r="Q442" s="975"/>
      <c r="S442" s="53"/>
      <c r="T442" s="53"/>
    </row>
    <row r="443" spans="1:20" ht="12.75">
      <c r="A443" s="2072" t="s">
        <v>145</v>
      </c>
      <c r="B443" s="189">
        <v>1</v>
      </c>
      <c r="C443" s="976" t="s">
        <v>409</v>
      </c>
      <c r="D443" s="977">
        <v>22</v>
      </c>
      <c r="E443" s="977">
        <v>1991</v>
      </c>
      <c r="F443" s="978">
        <v>19.701000000000001</v>
      </c>
      <c r="G443" s="978">
        <v>2.2949999999999999</v>
      </c>
      <c r="H443" s="978">
        <v>3.52</v>
      </c>
      <c r="I443" s="978">
        <v>13.885998000000001</v>
      </c>
      <c r="J443" s="978">
        <v>1164.8399999999999</v>
      </c>
      <c r="K443" s="979">
        <v>13.885998000000001</v>
      </c>
      <c r="L443" s="978">
        <v>1164.8399999999999</v>
      </c>
      <c r="M443" s="980">
        <v>1.1920948799835173E-2</v>
      </c>
      <c r="N443" s="981">
        <v>289.286</v>
      </c>
      <c r="O443" s="982">
        <v>3.448563594509118</v>
      </c>
      <c r="P443" s="983">
        <v>715.25692799011028</v>
      </c>
      <c r="Q443" s="984">
        <v>206.91381567054705</v>
      </c>
      <c r="S443" s="53"/>
      <c r="T443" s="53"/>
    </row>
    <row r="444" spans="1:20" ht="12.75">
      <c r="A444" s="2073"/>
      <c r="B444" s="190">
        <v>2</v>
      </c>
      <c r="C444" s="985" t="s">
        <v>410</v>
      </c>
      <c r="D444" s="986">
        <v>45</v>
      </c>
      <c r="E444" s="986">
        <v>1985</v>
      </c>
      <c r="F444" s="987">
        <v>39.026000000000003</v>
      </c>
      <c r="G444" s="987">
        <v>3.3405</v>
      </c>
      <c r="H444" s="987">
        <v>7.2</v>
      </c>
      <c r="I444" s="987">
        <v>28.485496000000001</v>
      </c>
      <c r="J444" s="987">
        <v>2334.15</v>
      </c>
      <c r="K444" s="988">
        <v>28.485496000000001</v>
      </c>
      <c r="L444" s="987">
        <v>2334.15</v>
      </c>
      <c r="M444" s="989">
        <v>1.2203798384851016E-2</v>
      </c>
      <c r="N444" s="990">
        <v>289.286</v>
      </c>
      <c r="O444" s="991">
        <v>3.5303880195600108</v>
      </c>
      <c r="P444" s="992">
        <v>732.22790309106085</v>
      </c>
      <c r="Q444" s="993">
        <v>211.82328117360063</v>
      </c>
      <c r="S444" s="53"/>
      <c r="T444" s="53"/>
    </row>
    <row r="445" spans="1:20" ht="12.75">
      <c r="A445" s="2073"/>
      <c r="B445" s="190">
        <v>3</v>
      </c>
      <c r="C445" s="985" t="s">
        <v>411</v>
      </c>
      <c r="D445" s="986">
        <v>22</v>
      </c>
      <c r="E445" s="986">
        <v>1989</v>
      </c>
      <c r="F445" s="987">
        <v>19.838000000000001</v>
      </c>
      <c r="G445" s="987">
        <v>2.1930000000000001</v>
      </c>
      <c r="H445" s="987">
        <v>3.52</v>
      </c>
      <c r="I445" s="987">
        <v>14.125005</v>
      </c>
      <c r="J445" s="987">
        <v>1148.3</v>
      </c>
      <c r="K445" s="988">
        <v>14.125005</v>
      </c>
      <c r="L445" s="987">
        <v>1148.3</v>
      </c>
      <c r="M445" s="989">
        <v>1.2300796830096664E-2</v>
      </c>
      <c r="N445" s="990">
        <v>289.286</v>
      </c>
      <c r="O445" s="991">
        <v>3.5584483117913437</v>
      </c>
      <c r="P445" s="992">
        <v>738.04780980579983</v>
      </c>
      <c r="Q445" s="993">
        <v>213.50689870748062</v>
      </c>
      <c r="S445" s="53"/>
      <c r="T445" s="53"/>
    </row>
    <row r="446" spans="1:20" ht="12.75">
      <c r="A446" s="2073"/>
      <c r="B446" s="190">
        <v>4</v>
      </c>
      <c r="C446" s="985" t="s">
        <v>730</v>
      </c>
      <c r="D446" s="986">
        <v>45</v>
      </c>
      <c r="E446" s="986">
        <v>1979</v>
      </c>
      <c r="F446" s="987">
        <v>39.811999999999998</v>
      </c>
      <c r="G446" s="987">
        <v>3.621</v>
      </c>
      <c r="H446" s="987">
        <v>7.2</v>
      </c>
      <c r="I446" s="987">
        <v>28.990991999999999</v>
      </c>
      <c r="J446" s="987">
        <v>2335.3000000000002</v>
      </c>
      <c r="K446" s="988">
        <v>28.990991999999999</v>
      </c>
      <c r="L446" s="987">
        <v>2335.3000000000002</v>
      </c>
      <c r="M446" s="989">
        <v>1.2414247420031686E-2</v>
      </c>
      <c r="N446" s="990">
        <v>289.286</v>
      </c>
      <c r="O446" s="991">
        <v>3.5912679791512865</v>
      </c>
      <c r="P446" s="992">
        <v>744.85484520190118</v>
      </c>
      <c r="Q446" s="993">
        <v>215.4760787490772</v>
      </c>
      <c r="S446" s="53"/>
      <c r="T446" s="53"/>
    </row>
    <row r="447" spans="1:20" ht="12.75">
      <c r="A447" s="2073"/>
      <c r="B447" s="190">
        <v>5</v>
      </c>
      <c r="C447" s="985" t="s">
        <v>731</v>
      </c>
      <c r="D447" s="986">
        <v>46</v>
      </c>
      <c r="E447" s="986">
        <v>1981</v>
      </c>
      <c r="F447" s="987">
        <v>40.192</v>
      </c>
      <c r="G447" s="987">
        <v>4.221984</v>
      </c>
      <c r="H447" s="987">
        <v>7.2</v>
      </c>
      <c r="I447" s="987">
        <v>28.770022000000001</v>
      </c>
      <c r="J447" s="987">
        <v>2273.52</v>
      </c>
      <c r="K447" s="988">
        <v>28.770022000000001</v>
      </c>
      <c r="L447" s="987">
        <v>2273.52</v>
      </c>
      <c r="M447" s="989">
        <v>1.2654395826735635E-2</v>
      </c>
      <c r="N447" s="990">
        <v>289.286</v>
      </c>
      <c r="O447" s="991">
        <v>3.6607395511330449</v>
      </c>
      <c r="P447" s="992">
        <v>759.26374960413807</v>
      </c>
      <c r="Q447" s="993">
        <v>219.64437306798271</v>
      </c>
      <c r="S447" s="53"/>
      <c r="T447" s="53"/>
    </row>
    <row r="448" spans="1:20" ht="12.75">
      <c r="A448" s="2073"/>
      <c r="B448" s="190">
        <v>6</v>
      </c>
      <c r="C448" s="985" t="s">
        <v>412</v>
      </c>
      <c r="D448" s="986">
        <v>40</v>
      </c>
      <c r="E448" s="986">
        <v>1973</v>
      </c>
      <c r="F448" s="987">
        <v>40.511000000000003</v>
      </c>
      <c r="G448" s="987">
        <v>3.1619999999999999</v>
      </c>
      <c r="H448" s="987">
        <v>6.4</v>
      </c>
      <c r="I448" s="987">
        <v>30.949000000000002</v>
      </c>
      <c r="J448" s="987">
        <v>2247.54</v>
      </c>
      <c r="K448" s="988">
        <v>30.949000000000002</v>
      </c>
      <c r="L448" s="987">
        <v>2247.54</v>
      </c>
      <c r="M448" s="989">
        <v>1.3770166493143617E-2</v>
      </c>
      <c r="N448" s="990">
        <v>289.286</v>
      </c>
      <c r="O448" s="991">
        <v>3.9835163841355441</v>
      </c>
      <c r="P448" s="992">
        <v>826.20998958861708</v>
      </c>
      <c r="Q448" s="993">
        <v>239.01098304813269</v>
      </c>
      <c r="S448" s="53"/>
      <c r="T448" s="53"/>
    </row>
    <row r="449" spans="1:20" ht="12.75">
      <c r="A449" s="2073"/>
      <c r="B449" s="190">
        <v>7</v>
      </c>
      <c r="C449" s="985" t="s">
        <v>732</v>
      </c>
      <c r="D449" s="986">
        <v>55</v>
      </c>
      <c r="E449" s="986">
        <v>1968</v>
      </c>
      <c r="F449" s="987">
        <v>48.311</v>
      </c>
      <c r="G449" s="987">
        <v>4.5389999999999997</v>
      </c>
      <c r="H449" s="987">
        <v>8.8000000000000007</v>
      </c>
      <c r="I449" s="987">
        <v>34.972000999999999</v>
      </c>
      <c r="J449" s="987">
        <v>2493.39</v>
      </c>
      <c r="K449" s="988">
        <v>34.972000999999999</v>
      </c>
      <c r="L449" s="987">
        <v>2493.39</v>
      </c>
      <c r="M449" s="989">
        <v>1.402588483951568E-2</v>
      </c>
      <c r="N449" s="990">
        <v>289.286</v>
      </c>
      <c r="O449" s="991">
        <v>4.0574921216841329</v>
      </c>
      <c r="P449" s="992">
        <v>841.55309037094082</v>
      </c>
      <c r="Q449" s="993">
        <v>243.44952730104799</v>
      </c>
      <c r="S449" s="53"/>
      <c r="T449" s="53"/>
    </row>
    <row r="450" spans="1:20" ht="12.75">
      <c r="A450" s="2073"/>
      <c r="B450" s="190">
        <v>8</v>
      </c>
      <c r="C450" s="985" t="s">
        <v>473</v>
      </c>
      <c r="D450" s="986">
        <v>40</v>
      </c>
      <c r="E450" s="986">
        <v>1972</v>
      </c>
      <c r="F450" s="987">
        <v>41.216000000000001</v>
      </c>
      <c r="G450" s="987">
        <v>3.2639999999999998</v>
      </c>
      <c r="H450" s="987">
        <v>6.4</v>
      </c>
      <c r="I450" s="987">
        <v>31.552001000000001</v>
      </c>
      <c r="J450" s="987">
        <v>2236.87</v>
      </c>
      <c r="K450" s="988">
        <v>31.552001000000001</v>
      </c>
      <c r="L450" s="987">
        <v>2236.87</v>
      </c>
      <c r="M450" s="989">
        <v>1.4105424544117451E-2</v>
      </c>
      <c r="N450" s="990">
        <v>289.286</v>
      </c>
      <c r="O450" s="991">
        <v>4.0805018446695609</v>
      </c>
      <c r="P450" s="992">
        <v>846.32547264704704</v>
      </c>
      <c r="Q450" s="993">
        <v>244.83011068017365</v>
      </c>
      <c r="S450" s="53"/>
      <c r="T450" s="53"/>
    </row>
    <row r="451" spans="1:20" ht="12.75">
      <c r="A451" s="2073"/>
      <c r="B451" s="190">
        <v>9</v>
      </c>
      <c r="C451" s="985" t="s">
        <v>733</v>
      </c>
      <c r="D451" s="986">
        <v>22</v>
      </c>
      <c r="E451" s="986">
        <v>1992</v>
      </c>
      <c r="F451" s="987">
        <v>21.884</v>
      </c>
      <c r="G451" s="987">
        <v>1.952841</v>
      </c>
      <c r="H451" s="987">
        <v>3.52</v>
      </c>
      <c r="I451" s="987">
        <v>16.411159000000001</v>
      </c>
      <c r="J451" s="987">
        <v>1158.3800000000001</v>
      </c>
      <c r="K451" s="988">
        <v>16.411159000000001</v>
      </c>
      <c r="L451" s="987">
        <v>1158.3800000000001</v>
      </c>
      <c r="M451" s="989">
        <v>1.4167336279977209E-2</v>
      </c>
      <c r="N451" s="990">
        <v>289.286</v>
      </c>
      <c r="O451" s="991">
        <v>4.0984120430894873</v>
      </c>
      <c r="P451" s="992">
        <v>850.0401767986325</v>
      </c>
      <c r="Q451" s="993">
        <v>245.9047225853692</v>
      </c>
      <c r="S451" s="53"/>
      <c r="T451" s="53"/>
    </row>
    <row r="452" spans="1:20" ht="13.5" thickBot="1">
      <c r="A452" s="2074"/>
      <c r="B452" s="191">
        <v>10</v>
      </c>
      <c r="C452" s="994"/>
      <c r="D452" s="995"/>
      <c r="E452" s="995"/>
      <c r="F452" s="987"/>
      <c r="G452" s="996"/>
      <c r="H452" s="996"/>
      <c r="I452" s="996"/>
      <c r="J452" s="996"/>
      <c r="K452" s="997"/>
      <c r="L452" s="996"/>
      <c r="M452" s="998"/>
      <c r="N452" s="999"/>
      <c r="O452" s="1000"/>
      <c r="P452" s="1001"/>
      <c r="Q452" s="1002"/>
      <c r="S452" s="53"/>
      <c r="T452" s="53"/>
    </row>
    <row r="453" spans="1:20" ht="12.75">
      <c r="A453" s="2075" t="s">
        <v>156</v>
      </c>
      <c r="B453" s="21">
        <v>1</v>
      </c>
      <c r="C453" s="1003" t="s">
        <v>734</v>
      </c>
      <c r="D453" s="1004">
        <v>45</v>
      </c>
      <c r="E453" s="1004">
        <v>1983</v>
      </c>
      <c r="F453" s="1005">
        <v>40.165999999999997</v>
      </c>
      <c r="G453" s="1006">
        <v>2.754</v>
      </c>
      <c r="H453" s="1006">
        <v>6.88</v>
      </c>
      <c r="I453" s="1006">
        <v>30.532003</v>
      </c>
      <c r="J453" s="1007">
        <v>2205.25</v>
      </c>
      <c r="K453" s="1008">
        <v>30.532003</v>
      </c>
      <c r="L453" s="1009">
        <v>2205.25</v>
      </c>
      <c r="M453" s="1010">
        <v>1.3845143634508559E-2</v>
      </c>
      <c r="N453" s="1011">
        <v>289.286</v>
      </c>
      <c r="O453" s="1012">
        <v>4.0052062214524433</v>
      </c>
      <c r="P453" s="1013">
        <v>830.70861807051358</v>
      </c>
      <c r="Q453" s="1014">
        <v>240.31237328714658</v>
      </c>
      <c r="S453" s="53"/>
      <c r="T453" s="53"/>
    </row>
    <row r="454" spans="1:20" ht="12.75">
      <c r="A454" s="2076"/>
      <c r="B454" s="23">
        <v>2</v>
      </c>
      <c r="C454" s="1015" t="s">
        <v>735</v>
      </c>
      <c r="D454" s="1016">
        <v>12</v>
      </c>
      <c r="E454" s="1016">
        <v>1980</v>
      </c>
      <c r="F454" s="1007">
        <v>12.218999999999999</v>
      </c>
      <c r="G454" s="1007">
        <v>0.76500000000000001</v>
      </c>
      <c r="H454" s="1007">
        <v>1.76</v>
      </c>
      <c r="I454" s="1007">
        <v>9.6939989999999998</v>
      </c>
      <c r="J454" s="1007">
        <v>584.73</v>
      </c>
      <c r="K454" s="1008">
        <v>9.6939989999999998</v>
      </c>
      <c r="L454" s="1007">
        <v>584.73</v>
      </c>
      <c r="M454" s="1017">
        <v>1.6578590118516236E-2</v>
      </c>
      <c r="N454" s="1018">
        <v>289.286</v>
      </c>
      <c r="O454" s="1019">
        <v>4.7959540210250875</v>
      </c>
      <c r="P454" s="1020">
        <v>994.71540711097418</v>
      </c>
      <c r="Q454" s="1021">
        <v>287.75724126150527</v>
      </c>
      <c r="S454" s="53"/>
      <c r="T454" s="53"/>
    </row>
    <row r="455" spans="1:20" ht="12.75">
      <c r="A455" s="2076"/>
      <c r="B455" s="23">
        <v>3</v>
      </c>
      <c r="C455" s="1015" t="s">
        <v>474</v>
      </c>
      <c r="D455" s="1016">
        <v>13</v>
      </c>
      <c r="E455" s="1016">
        <v>1900</v>
      </c>
      <c r="F455" s="1007">
        <v>10.782</v>
      </c>
      <c r="G455" s="1007">
        <v>0.40799999999999997</v>
      </c>
      <c r="H455" s="1007">
        <v>1.92</v>
      </c>
      <c r="I455" s="1007">
        <v>8.4540009999999999</v>
      </c>
      <c r="J455" s="1007">
        <v>485.29</v>
      </c>
      <c r="K455" s="1008">
        <v>8.4540009999999999</v>
      </c>
      <c r="L455" s="1007">
        <v>485.29</v>
      </c>
      <c r="M455" s="1017">
        <v>1.7420513507387336E-2</v>
      </c>
      <c r="N455" s="1018">
        <v>289.286</v>
      </c>
      <c r="O455" s="1019">
        <v>5.0395106704980526</v>
      </c>
      <c r="P455" s="1020">
        <v>1045.2308104432402</v>
      </c>
      <c r="Q455" s="1021">
        <v>302.37064022988318</v>
      </c>
      <c r="S455" s="53"/>
      <c r="T455" s="53"/>
    </row>
    <row r="456" spans="1:20" ht="12.75">
      <c r="A456" s="2076"/>
      <c r="B456" s="23">
        <v>4</v>
      </c>
      <c r="C456" s="1015" t="s">
        <v>413</v>
      </c>
      <c r="D456" s="1016">
        <v>7</v>
      </c>
      <c r="E456" s="1016">
        <v>1989</v>
      </c>
      <c r="F456" s="1007">
        <v>8.0510000000000002</v>
      </c>
      <c r="G456" s="1007">
        <v>0</v>
      </c>
      <c r="H456" s="1007">
        <v>0</v>
      </c>
      <c r="I456" s="1007">
        <v>8.0510009999999994</v>
      </c>
      <c r="J456" s="1007">
        <v>461.34</v>
      </c>
      <c r="K456" s="1008">
        <v>8.0510009999999994</v>
      </c>
      <c r="L456" s="1007">
        <v>461.34</v>
      </c>
      <c r="M456" s="1017">
        <v>1.7451339576017688E-2</v>
      </c>
      <c r="N456" s="1018">
        <v>289.286</v>
      </c>
      <c r="O456" s="1019">
        <v>5.0484282205878532</v>
      </c>
      <c r="P456" s="1020">
        <v>1047.0803745610613</v>
      </c>
      <c r="Q456" s="1021">
        <v>302.90569323527114</v>
      </c>
      <c r="S456" s="53"/>
      <c r="T456" s="53"/>
    </row>
    <row r="457" spans="1:20" ht="12.75">
      <c r="A457" s="2076"/>
      <c r="B457" s="23">
        <v>5</v>
      </c>
      <c r="C457" s="1015" t="s">
        <v>475</v>
      </c>
      <c r="D457" s="1016">
        <v>12</v>
      </c>
      <c r="E457" s="1016">
        <v>1988</v>
      </c>
      <c r="F457" s="1007">
        <v>14.16</v>
      </c>
      <c r="G457" s="1007">
        <v>0.86699999999999999</v>
      </c>
      <c r="H457" s="1007">
        <v>1.92</v>
      </c>
      <c r="I457" s="1007">
        <v>11.372998000000001</v>
      </c>
      <c r="J457" s="1007">
        <v>608.15</v>
      </c>
      <c r="K457" s="1008">
        <v>11.372998000000001</v>
      </c>
      <c r="L457" s="1007">
        <v>608.15</v>
      </c>
      <c r="M457" s="1017">
        <v>1.8700975088382803E-2</v>
      </c>
      <c r="N457" s="1018">
        <v>289.286</v>
      </c>
      <c r="O457" s="1019">
        <v>5.4099302794179076</v>
      </c>
      <c r="P457" s="1020">
        <v>1122.0585053029681</v>
      </c>
      <c r="Q457" s="1021">
        <v>324.59581676507446</v>
      </c>
      <c r="S457" s="53"/>
      <c r="T457" s="53"/>
    </row>
    <row r="458" spans="1:20" ht="12.75">
      <c r="A458" s="2076"/>
      <c r="B458" s="23">
        <v>6</v>
      </c>
      <c r="C458" s="1015" t="s">
        <v>736</v>
      </c>
      <c r="D458" s="1016">
        <v>12</v>
      </c>
      <c r="E458" s="1016">
        <v>1980</v>
      </c>
      <c r="F458" s="1007">
        <v>11.853</v>
      </c>
      <c r="G458" s="1007">
        <v>0.76500000000000001</v>
      </c>
      <c r="H458" s="1007">
        <v>1.6</v>
      </c>
      <c r="I458" s="1007">
        <v>9.4880010000000006</v>
      </c>
      <c r="J458" s="1007">
        <v>468.68</v>
      </c>
      <c r="K458" s="1008">
        <v>9.4880010000000006</v>
      </c>
      <c r="L458" s="1007">
        <v>468.68</v>
      </c>
      <c r="M458" s="1017">
        <v>2.024409191772638E-2</v>
      </c>
      <c r="N458" s="1018">
        <v>289.286</v>
      </c>
      <c r="O458" s="1019">
        <v>5.8563323745113935</v>
      </c>
      <c r="P458" s="1020">
        <v>1214.6455150635829</v>
      </c>
      <c r="Q458" s="1021">
        <v>351.37994247068366</v>
      </c>
      <c r="S458" s="53"/>
      <c r="T458" s="53"/>
    </row>
    <row r="459" spans="1:20" ht="12.75">
      <c r="A459" s="2076"/>
      <c r="B459" s="23">
        <v>7</v>
      </c>
      <c r="C459" s="1015" t="s">
        <v>737</v>
      </c>
      <c r="D459" s="1016">
        <v>6</v>
      </c>
      <c r="E459" s="1016">
        <v>1910</v>
      </c>
      <c r="F459" s="1007">
        <v>7.9290000000000003</v>
      </c>
      <c r="G459" s="1007">
        <v>0.20399999999999999</v>
      </c>
      <c r="H459" s="1007">
        <v>0.96</v>
      </c>
      <c r="I459" s="1007">
        <v>6.7649999999999997</v>
      </c>
      <c r="J459" s="1007">
        <v>303.89999999999998</v>
      </c>
      <c r="K459" s="1008">
        <v>6.7649999999999997</v>
      </c>
      <c r="L459" s="1007">
        <v>303.89999999999998</v>
      </c>
      <c r="M459" s="1017">
        <v>2.2260612043435341E-2</v>
      </c>
      <c r="N459" s="1018">
        <v>289.286</v>
      </c>
      <c r="O459" s="1019">
        <v>6.4396834155972362</v>
      </c>
      <c r="P459" s="1020">
        <v>1335.6367226061204</v>
      </c>
      <c r="Q459" s="1021">
        <v>386.38100493583414</v>
      </c>
      <c r="S459" s="53"/>
      <c r="T459" s="53"/>
    </row>
    <row r="460" spans="1:20" ht="12.75">
      <c r="A460" s="2076"/>
      <c r="B460" s="23">
        <v>8</v>
      </c>
      <c r="C460" s="1015" t="s">
        <v>476</v>
      </c>
      <c r="D460" s="1016">
        <v>6</v>
      </c>
      <c r="E460" s="1016">
        <v>1930</v>
      </c>
      <c r="F460" s="1007">
        <v>7.165</v>
      </c>
      <c r="G460" s="1007">
        <v>0.30599999999999999</v>
      </c>
      <c r="H460" s="1007">
        <v>0.8</v>
      </c>
      <c r="I460" s="1007">
        <v>6.0590000000000002</v>
      </c>
      <c r="J460" s="1007">
        <v>266.7</v>
      </c>
      <c r="K460" s="1008">
        <v>6.0590000000000002</v>
      </c>
      <c r="L460" s="1007">
        <v>266.7</v>
      </c>
      <c r="M460" s="1017">
        <v>2.2718410198725159E-2</v>
      </c>
      <c r="N460" s="1018">
        <v>289.286</v>
      </c>
      <c r="O460" s="1019">
        <v>6.5721180127484065</v>
      </c>
      <c r="P460" s="1020">
        <v>1363.1046119235095</v>
      </c>
      <c r="Q460" s="1021">
        <v>394.32708076490439</v>
      </c>
      <c r="S460" s="53"/>
      <c r="T460" s="53"/>
    </row>
    <row r="461" spans="1:20" ht="12.75">
      <c r="A461" s="2076"/>
      <c r="B461" s="23">
        <v>9</v>
      </c>
      <c r="C461" s="1015" t="s">
        <v>738</v>
      </c>
      <c r="D461" s="1016">
        <v>5</v>
      </c>
      <c r="E461" s="1016">
        <v>1962</v>
      </c>
      <c r="F461" s="1007">
        <v>4.3739999999999997</v>
      </c>
      <c r="G461" s="1007">
        <v>0</v>
      </c>
      <c r="H461" s="1007">
        <v>0</v>
      </c>
      <c r="I461" s="1007">
        <v>4.3740009999999998</v>
      </c>
      <c r="J461" s="1007">
        <v>187.09</v>
      </c>
      <c r="K461" s="1008">
        <v>4.3740009999999998</v>
      </c>
      <c r="L461" s="1007">
        <v>187.09</v>
      </c>
      <c r="M461" s="1017">
        <v>2.3379127692554385E-2</v>
      </c>
      <c r="N461" s="1018">
        <v>289.286</v>
      </c>
      <c r="O461" s="1019">
        <v>6.7632543336682875</v>
      </c>
      <c r="P461" s="1020">
        <v>1402.747661553263</v>
      </c>
      <c r="Q461" s="1021">
        <v>405.79526002009726</v>
      </c>
      <c r="S461" s="53"/>
      <c r="T461" s="53"/>
    </row>
    <row r="462" spans="1:20" ht="13.5" thickBot="1">
      <c r="A462" s="2077"/>
      <c r="B462" s="338">
        <v>10</v>
      </c>
      <c r="C462" s="1022"/>
      <c r="D462" s="1023"/>
      <c r="E462" s="1023"/>
      <c r="F462" s="1024"/>
      <c r="G462" s="1024"/>
      <c r="H462" s="1024"/>
      <c r="I462" s="1024"/>
      <c r="J462" s="1024"/>
      <c r="K462" s="1025"/>
      <c r="L462" s="1024"/>
      <c r="M462" s="1026"/>
      <c r="N462" s="1027"/>
      <c r="O462" s="1028"/>
      <c r="P462" s="1029"/>
      <c r="Q462" s="1030"/>
      <c r="S462" s="53"/>
      <c r="T462" s="53"/>
    </row>
    <row r="463" spans="1:20" ht="12.75">
      <c r="F463" s="117"/>
      <c r="G463" s="117"/>
      <c r="H463" s="117"/>
      <c r="I463" s="117"/>
      <c r="S463" s="53"/>
      <c r="T463" s="53"/>
    </row>
    <row r="464" spans="1:20" ht="15">
      <c r="A464" s="2068" t="s">
        <v>256</v>
      </c>
      <c r="B464" s="2068"/>
      <c r="C464" s="2068"/>
      <c r="D464" s="2068"/>
      <c r="E464" s="2068"/>
      <c r="F464" s="2068"/>
      <c r="G464" s="2068"/>
      <c r="H464" s="2068"/>
      <c r="I464" s="2068"/>
      <c r="J464" s="2068"/>
      <c r="K464" s="2068"/>
      <c r="L464" s="2068"/>
      <c r="M464" s="2068"/>
      <c r="N464" s="2068"/>
      <c r="O464" s="2068"/>
      <c r="P464" s="2068"/>
      <c r="Q464" s="2068"/>
      <c r="S464" s="729"/>
      <c r="T464" s="729"/>
    </row>
    <row r="465" spans="1:20" ht="13.5" thickBot="1">
      <c r="A465" s="1330"/>
      <c r="B465" s="1330"/>
      <c r="C465" s="1330"/>
      <c r="D465" s="1330"/>
      <c r="E465" s="1986" t="s">
        <v>559</v>
      </c>
      <c r="F465" s="1986"/>
      <c r="G465" s="1986"/>
      <c r="H465" s="1986"/>
      <c r="I465" s="1330">
        <v>4.2</v>
      </c>
      <c r="J465" s="1330" t="s">
        <v>558</v>
      </c>
      <c r="K465" s="1330" t="s">
        <v>560</v>
      </c>
      <c r="L465" s="1331">
        <v>415</v>
      </c>
      <c r="M465" s="1330"/>
      <c r="N465" s="1330"/>
      <c r="O465" s="1330"/>
      <c r="P465" s="1330"/>
      <c r="Q465" s="1330"/>
      <c r="S465" s="53"/>
      <c r="T465" s="53"/>
    </row>
    <row r="466" spans="1:20" ht="12.75">
      <c r="A466" s="2078" t="s">
        <v>1</v>
      </c>
      <c r="B466" s="2018" t="s">
        <v>0</v>
      </c>
      <c r="C466" s="1990" t="s">
        <v>2</v>
      </c>
      <c r="D466" s="1990" t="s">
        <v>3</v>
      </c>
      <c r="E466" s="1990" t="s">
        <v>13</v>
      </c>
      <c r="F466" s="1993" t="s">
        <v>14</v>
      </c>
      <c r="G466" s="1994"/>
      <c r="H466" s="1994"/>
      <c r="I466" s="1995"/>
      <c r="J466" s="1990" t="s">
        <v>4</v>
      </c>
      <c r="K466" s="1990" t="s">
        <v>15</v>
      </c>
      <c r="L466" s="1990" t="s">
        <v>5</v>
      </c>
      <c r="M466" s="1990" t="s">
        <v>6</v>
      </c>
      <c r="N466" s="1990" t="s">
        <v>16</v>
      </c>
      <c r="O466" s="2020" t="s">
        <v>17</v>
      </c>
      <c r="P466" s="1990" t="s">
        <v>25</v>
      </c>
      <c r="Q466" s="2009" t="s">
        <v>26</v>
      </c>
      <c r="S466" s="53"/>
      <c r="T466" s="53"/>
    </row>
    <row r="467" spans="1:20" ht="33.75">
      <c r="A467" s="2079"/>
      <c r="B467" s="2019"/>
      <c r="C467" s="1991"/>
      <c r="D467" s="1992"/>
      <c r="E467" s="1992"/>
      <c r="F467" s="18" t="s">
        <v>18</v>
      </c>
      <c r="G467" s="18" t="s">
        <v>19</v>
      </c>
      <c r="H467" s="18" t="s">
        <v>20</v>
      </c>
      <c r="I467" s="18" t="s">
        <v>21</v>
      </c>
      <c r="J467" s="1992"/>
      <c r="K467" s="1992"/>
      <c r="L467" s="1992"/>
      <c r="M467" s="1992"/>
      <c r="N467" s="1992"/>
      <c r="O467" s="2021"/>
      <c r="P467" s="1992"/>
      <c r="Q467" s="2010"/>
      <c r="S467" s="53"/>
      <c r="T467" s="53"/>
    </row>
    <row r="468" spans="1:20" ht="12.75">
      <c r="A468" s="2080"/>
      <c r="B468" s="2081"/>
      <c r="C468" s="1992"/>
      <c r="D468" s="127" t="s">
        <v>7</v>
      </c>
      <c r="E468" s="127" t="s">
        <v>8</v>
      </c>
      <c r="F468" s="127" t="s">
        <v>9</v>
      </c>
      <c r="G468" s="127" t="s">
        <v>9</v>
      </c>
      <c r="H468" s="127" t="s">
        <v>9</v>
      </c>
      <c r="I468" s="127" t="s">
        <v>9</v>
      </c>
      <c r="J468" s="127" t="s">
        <v>22</v>
      </c>
      <c r="K468" s="127" t="s">
        <v>9</v>
      </c>
      <c r="L468" s="127" t="s">
        <v>22</v>
      </c>
      <c r="M468" s="127" t="s">
        <v>77</v>
      </c>
      <c r="N468" s="127" t="s">
        <v>10</v>
      </c>
      <c r="O468" s="127" t="s">
        <v>78</v>
      </c>
      <c r="P468" s="128" t="s">
        <v>27</v>
      </c>
      <c r="Q468" s="129" t="s">
        <v>28</v>
      </c>
      <c r="S468" s="53"/>
      <c r="T468" s="53"/>
    </row>
    <row r="469" spans="1:20" ht="13.5" thickBot="1">
      <c r="A469" s="130">
        <v>1</v>
      </c>
      <c r="B469" s="131">
        <v>2</v>
      </c>
      <c r="C469" s="132">
        <v>3</v>
      </c>
      <c r="D469" s="133">
        <v>4</v>
      </c>
      <c r="E469" s="133">
        <v>5</v>
      </c>
      <c r="F469" s="133">
        <v>6</v>
      </c>
      <c r="G469" s="133">
        <v>7</v>
      </c>
      <c r="H469" s="133">
        <v>8</v>
      </c>
      <c r="I469" s="133">
        <v>9</v>
      </c>
      <c r="J469" s="133">
        <v>10</v>
      </c>
      <c r="K469" s="133">
        <v>11</v>
      </c>
      <c r="L469" s="132">
        <v>12</v>
      </c>
      <c r="M469" s="133">
        <v>13</v>
      </c>
      <c r="N469" s="133">
        <v>14</v>
      </c>
      <c r="O469" s="134">
        <v>15</v>
      </c>
      <c r="P469" s="132">
        <v>16</v>
      </c>
      <c r="Q469" s="135">
        <v>17</v>
      </c>
      <c r="S469" s="53"/>
      <c r="T469" s="53"/>
    </row>
    <row r="470" spans="1:20" ht="12.75">
      <c r="A470" s="2097" t="s">
        <v>108</v>
      </c>
      <c r="B470" s="337">
        <v>1</v>
      </c>
      <c r="C470" s="741"/>
      <c r="D470" s="742"/>
      <c r="E470" s="742"/>
      <c r="F470" s="743"/>
      <c r="G470" s="744"/>
      <c r="H470" s="744"/>
      <c r="I470" s="744"/>
      <c r="J470" s="744"/>
      <c r="K470" s="745"/>
      <c r="L470" s="744"/>
      <c r="M470" s="746"/>
      <c r="N470" s="747"/>
      <c r="O470" s="748"/>
      <c r="P470" s="749"/>
      <c r="Q470" s="448"/>
      <c r="S470" s="53"/>
      <c r="T470" s="53"/>
    </row>
    <row r="471" spans="1:20" ht="12.75">
      <c r="A471" s="2098"/>
      <c r="B471" s="138">
        <v>2</v>
      </c>
      <c r="C471" s="439"/>
      <c r="D471" s="440"/>
      <c r="E471" s="440"/>
      <c r="F471" s="441"/>
      <c r="G471" s="442"/>
      <c r="H471" s="442"/>
      <c r="I471" s="442"/>
      <c r="J471" s="442"/>
      <c r="K471" s="443"/>
      <c r="L471" s="442"/>
      <c r="M471" s="444"/>
      <c r="N471" s="445"/>
      <c r="O471" s="446"/>
      <c r="P471" s="447"/>
      <c r="Q471" s="449"/>
      <c r="S471" s="53"/>
      <c r="T471" s="53"/>
    </row>
    <row r="472" spans="1:20" ht="12.75">
      <c r="A472" s="2098"/>
      <c r="B472" s="138">
        <v>3</v>
      </c>
      <c r="C472" s="439"/>
      <c r="D472" s="440"/>
      <c r="E472" s="440"/>
      <c r="F472" s="441"/>
      <c r="G472" s="442"/>
      <c r="H472" s="442"/>
      <c r="I472" s="442"/>
      <c r="J472" s="442"/>
      <c r="K472" s="443"/>
      <c r="L472" s="442"/>
      <c r="M472" s="444"/>
      <c r="N472" s="445"/>
      <c r="O472" s="446"/>
      <c r="P472" s="447"/>
      <c r="Q472" s="449"/>
      <c r="S472" s="53"/>
      <c r="T472" s="53"/>
    </row>
    <row r="473" spans="1:20" ht="12.75">
      <c r="A473" s="2098"/>
      <c r="B473" s="138">
        <v>4</v>
      </c>
      <c r="C473" s="439"/>
      <c r="D473" s="440"/>
      <c r="E473" s="440"/>
      <c r="F473" s="441"/>
      <c r="G473" s="442"/>
      <c r="H473" s="442"/>
      <c r="I473" s="442"/>
      <c r="J473" s="442"/>
      <c r="K473" s="443"/>
      <c r="L473" s="442"/>
      <c r="M473" s="444"/>
      <c r="N473" s="445"/>
      <c r="O473" s="446"/>
      <c r="P473" s="447"/>
      <c r="Q473" s="449"/>
      <c r="S473" s="53"/>
      <c r="T473" s="53"/>
    </row>
    <row r="474" spans="1:20" ht="12.75">
      <c r="A474" s="2098"/>
      <c r="B474" s="138">
        <v>5</v>
      </c>
      <c r="C474" s="439"/>
      <c r="D474" s="440"/>
      <c r="E474" s="440"/>
      <c r="F474" s="441"/>
      <c r="G474" s="442"/>
      <c r="H474" s="442"/>
      <c r="I474" s="442"/>
      <c r="J474" s="442"/>
      <c r="K474" s="443"/>
      <c r="L474" s="442"/>
      <c r="M474" s="444"/>
      <c r="N474" s="445"/>
      <c r="O474" s="446"/>
      <c r="P474" s="447"/>
      <c r="Q474" s="449"/>
      <c r="S474" s="53"/>
      <c r="T474" s="53"/>
    </row>
    <row r="475" spans="1:20" ht="12.75">
      <c r="A475" s="2098"/>
      <c r="B475" s="138">
        <v>6</v>
      </c>
      <c r="C475" s="439"/>
      <c r="D475" s="440"/>
      <c r="E475" s="440"/>
      <c r="F475" s="441"/>
      <c r="G475" s="442"/>
      <c r="H475" s="442"/>
      <c r="I475" s="442"/>
      <c r="J475" s="442"/>
      <c r="K475" s="443"/>
      <c r="L475" s="442"/>
      <c r="M475" s="444"/>
      <c r="N475" s="445"/>
      <c r="O475" s="446"/>
      <c r="P475" s="447"/>
      <c r="Q475" s="449"/>
      <c r="S475" s="53"/>
      <c r="T475" s="53"/>
    </row>
    <row r="476" spans="1:20" ht="12.75">
      <c r="A476" s="2098"/>
      <c r="B476" s="138">
        <v>7</v>
      </c>
      <c r="C476" s="439"/>
      <c r="D476" s="440"/>
      <c r="E476" s="440"/>
      <c r="F476" s="441"/>
      <c r="G476" s="442"/>
      <c r="H476" s="442"/>
      <c r="I476" s="442"/>
      <c r="J476" s="442"/>
      <c r="K476" s="443"/>
      <c r="L476" s="442"/>
      <c r="M476" s="444"/>
      <c r="N476" s="445"/>
      <c r="O476" s="446"/>
      <c r="P476" s="447"/>
      <c r="Q476" s="449"/>
      <c r="S476" s="53"/>
      <c r="T476" s="53"/>
    </row>
    <row r="477" spans="1:20" ht="12.75">
      <c r="A477" s="2098"/>
      <c r="B477" s="138">
        <v>8</v>
      </c>
      <c r="C477" s="439"/>
      <c r="D477" s="440"/>
      <c r="E477" s="440"/>
      <c r="F477" s="441"/>
      <c r="G477" s="442"/>
      <c r="H477" s="442"/>
      <c r="I477" s="442"/>
      <c r="J477" s="442"/>
      <c r="K477" s="443"/>
      <c r="L477" s="442"/>
      <c r="M477" s="444"/>
      <c r="N477" s="445"/>
      <c r="O477" s="446"/>
      <c r="P477" s="447"/>
      <c r="Q477" s="449"/>
      <c r="S477" s="53"/>
      <c r="T477" s="53"/>
    </row>
    <row r="478" spans="1:20" ht="12.75">
      <c r="A478" s="2098"/>
      <c r="B478" s="138">
        <v>9</v>
      </c>
      <c r="C478" s="439"/>
      <c r="D478" s="440"/>
      <c r="E478" s="440"/>
      <c r="F478" s="441"/>
      <c r="G478" s="442"/>
      <c r="H478" s="442"/>
      <c r="I478" s="442"/>
      <c r="J478" s="442"/>
      <c r="K478" s="443"/>
      <c r="L478" s="442"/>
      <c r="M478" s="444"/>
      <c r="N478" s="445"/>
      <c r="O478" s="446"/>
      <c r="P478" s="447"/>
      <c r="Q478" s="449"/>
      <c r="S478" s="53"/>
      <c r="T478" s="53"/>
    </row>
    <row r="479" spans="1:20" ht="13.5" thickBot="1">
      <c r="A479" s="2098"/>
      <c r="B479" s="138">
        <v>10</v>
      </c>
      <c r="C479" s="439"/>
      <c r="D479" s="440"/>
      <c r="E479" s="440"/>
      <c r="F479" s="441"/>
      <c r="G479" s="442"/>
      <c r="H479" s="442"/>
      <c r="I479" s="442"/>
      <c r="J479" s="442"/>
      <c r="K479" s="443"/>
      <c r="L479" s="442"/>
      <c r="M479" s="444"/>
      <c r="N479" s="445"/>
      <c r="O479" s="446"/>
      <c r="P479" s="447"/>
      <c r="Q479" s="605"/>
      <c r="S479" s="53"/>
      <c r="T479" s="53"/>
    </row>
    <row r="480" spans="1:20" ht="12.75">
      <c r="A480" s="2099" t="s">
        <v>114</v>
      </c>
      <c r="B480" s="14">
        <v>1</v>
      </c>
      <c r="C480" s="450"/>
      <c r="D480" s="451"/>
      <c r="E480" s="451"/>
      <c r="F480" s="452"/>
      <c r="G480" s="452"/>
      <c r="H480" s="452"/>
      <c r="I480" s="452"/>
      <c r="J480" s="452"/>
      <c r="K480" s="453"/>
      <c r="L480" s="452"/>
      <c r="M480" s="454"/>
      <c r="N480" s="455"/>
      <c r="O480" s="456"/>
      <c r="P480" s="457"/>
      <c r="Q480" s="458"/>
      <c r="S480" s="53"/>
      <c r="T480" s="53"/>
    </row>
    <row r="481" spans="1:20" ht="12.75">
      <c r="A481" s="2100"/>
      <c r="B481" s="15">
        <v>2</v>
      </c>
      <c r="C481" s="459"/>
      <c r="D481" s="460"/>
      <c r="E481" s="460"/>
      <c r="F481" s="461"/>
      <c r="G481" s="461"/>
      <c r="H481" s="461"/>
      <c r="I481" s="461"/>
      <c r="J481" s="461"/>
      <c r="K481" s="462"/>
      <c r="L481" s="461"/>
      <c r="M481" s="463"/>
      <c r="N481" s="464"/>
      <c r="O481" s="465"/>
      <c r="P481" s="466"/>
      <c r="Q481" s="467"/>
      <c r="S481" s="53"/>
      <c r="T481" s="53"/>
    </row>
    <row r="482" spans="1:20" ht="12.75">
      <c r="A482" s="2100"/>
      <c r="B482" s="15">
        <v>3</v>
      </c>
      <c r="C482" s="459"/>
      <c r="D482" s="460"/>
      <c r="E482" s="460"/>
      <c r="F482" s="461"/>
      <c r="G482" s="461"/>
      <c r="H482" s="461"/>
      <c r="I482" s="461"/>
      <c r="J482" s="461"/>
      <c r="K482" s="462"/>
      <c r="L482" s="461"/>
      <c r="M482" s="463"/>
      <c r="N482" s="464"/>
      <c r="O482" s="465"/>
      <c r="P482" s="466"/>
      <c r="Q482" s="467"/>
      <c r="S482" s="53"/>
      <c r="T482" s="53"/>
    </row>
    <row r="483" spans="1:20" ht="12.75">
      <c r="A483" s="2100"/>
      <c r="B483" s="15">
        <v>4</v>
      </c>
      <c r="C483" s="459"/>
      <c r="D483" s="460"/>
      <c r="E483" s="460"/>
      <c r="F483" s="461"/>
      <c r="G483" s="461"/>
      <c r="H483" s="461"/>
      <c r="I483" s="461"/>
      <c r="J483" s="461"/>
      <c r="K483" s="462"/>
      <c r="L483" s="461"/>
      <c r="M483" s="463"/>
      <c r="N483" s="464"/>
      <c r="O483" s="465"/>
      <c r="P483" s="466"/>
      <c r="Q483" s="467"/>
      <c r="S483" s="53"/>
      <c r="T483" s="53"/>
    </row>
    <row r="484" spans="1:20" ht="12.75">
      <c r="A484" s="2100"/>
      <c r="B484" s="15">
        <v>5</v>
      </c>
      <c r="C484" s="459"/>
      <c r="D484" s="460"/>
      <c r="E484" s="460"/>
      <c r="F484" s="461"/>
      <c r="G484" s="461"/>
      <c r="H484" s="461"/>
      <c r="I484" s="461"/>
      <c r="J484" s="461"/>
      <c r="K484" s="462"/>
      <c r="L484" s="461"/>
      <c r="M484" s="463"/>
      <c r="N484" s="464"/>
      <c r="O484" s="465"/>
      <c r="P484" s="466"/>
      <c r="Q484" s="467"/>
      <c r="S484" s="53"/>
      <c r="T484" s="53"/>
    </row>
    <row r="485" spans="1:20" ht="12.75">
      <c r="A485" s="2100"/>
      <c r="B485" s="15">
        <v>6</v>
      </c>
      <c r="C485" s="459"/>
      <c r="D485" s="460"/>
      <c r="E485" s="460"/>
      <c r="F485" s="461"/>
      <c r="G485" s="461"/>
      <c r="H485" s="461"/>
      <c r="I485" s="461"/>
      <c r="J485" s="461"/>
      <c r="K485" s="462"/>
      <c r="L485" s="461"/>
      <c r="M485" s="463"/>
      <c r="N485" s="464"/>
      <c r="O485" s="465"/>
      <c r="P485" s="466"/>
      <c r="Q485" s="467"/>
      <c r="S485" s="53"/>
      <c r="T485" s="53"/>
    </row>
    <row r="486" spans="1:20" ht="12.75">
      <c r="A486" s="2100"/>
      <c r="B486" s="15">
        <v>7</v>
      </c>
      <c r="C486" s="459"/>
      <c r="D486" s="460"/>
      <c r="E486" s="460"/>
      <c r="F486" s="461"/>
      <c r="G486" s="461"/>
      <c r="H486" s="461"/>
      <c r="I486" s="461"/>
      <c r="J486" s="461"/>
      <c r="K486" s="462"/>
      <c r="L486" s="461"/>
      <c r="M486" s="463"/>
      <c r="N486" s="464"/>
      <c r="O486" s="465"/>
      <c r="P486" s="466"/>
      <c r="Q486" s="467"/>
      <c r="S486" s="53"/>
      <c r="T486" s="53"/>
    </row>
    <row r="487" spans="1:20" ht="12.75">
      <c r="A487" s="2100"/>
      <c r="B487" s="15">
        <v>8</v>
      </c>
      <c r="C487" s="459"/>
      <c r="D487" s="460"/>
      <c r="E487" s="460"/>
      <c r="F487" s="461"/>
      <c r="G487" s="461"/>
      <c r="H487" s="461"/>
      <c r="I487" s="461"/>
      <c r="J487" s="461"/>
      <c r="K487" s="462"/>
      <c r="L487" s="461"/>
      <c r="M487" s="463"/>
      <c r="N487" s="464"/>
      <c r="O487" s="465"/>
      <c r="P487" s="466"/>
      <c r="Q487" s="467"/>
      <c r="S487" s="53"/>
      <c r="T487" s="53"/>
    </row>
    <row r="488" spans="1:20" ht="12.75">
      <c r="A488" s="2100"/>
      <c r="B488" s="15">
        <v>9</v>
      </c>
      <c r="C488" s="459"/>
      <c r="D488" s="460"/>
      <c r="E488" s="460"/>
      <c r="F488" s="461"/>
      <c r="G488" s="461"/>
      <c r="H488" s="461"/>
      <c r="I488" s="461"/>
      <c r="J488" s="461"/>
      <c r="K488" s="462"/>
      <c r="L488" s="461"/>
      <c r="M488" s="463"/>
      <c r="N488" s="464"/>
      <c r="O488" s="465"/>
      <c r="P488" s="466"/>
      <c r="Q488" s="467"/>
      <c r="S488" s="53"/>
      <c r="T488" s="53"/>
    </row>
    <row r="489" spans="1:20" ht="13.5" thickBot="1">
      <c r="A489" s="2101"/>
      <c r="B489" s="55">
        <v>10</v>
      </c>
      <c r="C489" s="459"/>
      <c r="D489" s="460"/>
      <c r="E489" s="460"/>
      <c r="F489" s="461"/>
      <c r="G489" s="461"/>
      <c r="H489" s="461"/>
      <c r="I489" s="461"/>
      <c r="J489" s="461"/>
      <c r="K489" s="462"/>
      <c r="L489" s="461"/>
      <c r="M489" s="463"/>
      <c r="N489" s="464"/>
      <c r="O489" s="465"/>
      <c r="P489" s="466"/>
      <c r="Q489" s="467"/>
      <c r="S489" s="53"/>
      <c r="T489" s="53"/>
    </row>
    <row r="490" spans="1:20" ht="12.75">
      <c r="A490" s="2102" t="s">
        <v>123</v>
      </c>
      <c r="B490" s="159">
        <v>1</v>
      </c>
      <c r="C490" s="468"/>
      <c r="D490" s="469"/>
      <c r="E490" s="469"/>
      <c r="F490" s="470"/>
      <c r="G490" s="470"/>
      <c r="H490" s="470"/>
      <c r="I490" s="470"/>
      <c r="J490" s="470"/>
      <c r="K490" s="471"/>
      <c r="L490" s="470"/>
      <c r="M490" s="472"/>
      <c r="N490" s="473"/>
      <c r="O490" s="474"/>
      <c r="P490" s="475"/>
      <c r="Q490" s="476"/>
      <c r="S490" s="53"/>
      <c r="T490" s="53"/>
    </row>
    <row r="491" spans="1:20" ht="12.75">
      <c r="A491" s="2103"/>
      <c r="B491" s="168">
        <v>2</v>
      </c>
      <c r="C491" s="477"/>
      <c r="D491" s="478"/>
      <c r="E491" s="478"/>
      <c r="F491" s="479"/>
      <c r="G491" s="479"/>
      <c r="H491" s="479"/>
      <c r="I491" s="479"/>
      <c r="J491" s="479"/>
      <c r="K491" s="480"/>
      <c r="L491" s="479"/>
      <c r="M491" s="481"/>
      <c r="N491" s="482"/>
      <c r="O491" s="483"/>
      <c r="P491" s="484"/>
      <c r="Q491" s="485"/>
      <c r="S491" s="53"/>
      <c r="T491" s="53"/>
    </row>
    <row r="492" spans="1:20" ht="12.75">
      <c r="A492" s="2103"/>
      <c r="B492" s="168">
        <v>3</v>
      </c>
      <c r="C492" s="477"/>
      <c r="D492" s="478"/>
      <c r="E492" s="478"/>
      <c r="F492" s="479"/>
      <c r="G492" s="479"/>
      <c r="H492" s="479"/>
      <c r="I492" s="479"/>
      <c r="J492" s="479"/>
      <c r="K492" s="480"/>
      <c r="L492" s="479"/>
      <c r="M492" s="481"/>
      <c r="N492" s="482"/>
      <c r="O492" s="483"/>
      <c r="P492" s="484"/>
      <c r="Q492" s="485"/>
      <c r="S492" s="53"/>
      <c r="T492" s="53"/>
    </row>
    <row r="493" spans="1:20" ht="12.75">
      <c r="A493" s="2103"/>
      <c r="B493" s="168">
        <v>4</v>
      </c>
      <c r="C493" s="477"/>
      <c r="D493" s="478"/>
      <c r="E493" s="478"/>
      <c r="F493" s="479"/>
      <c r="G493" s="479"/>
      <c r="H493" s="479"/>
      <c r="I493" s="479"/>
      <c r="J493" s="479"/>
      <c r="K493" s="480"/>
      <c r="L493" s="479"/>
      <c r="M493" s="481"/>
      <c r="N493" s="482"/>
      <c r="O493" s="483"/>
      <c r="P493" s="484"/>
      <c r="Q493" s="485"/>
      <c r="S493" s="53"/>
      <c r="T493" s="53"/>
    </row>
    <row r="494" spans="1:20" ht="12.75">
      <c r="A494" s="2103"/>
      <c r="B494" s="168">
        <v>5</v>
      </c>
      <c r="C494" s="477"/>
      <c r="D494" s="478"/>
      <c r="E494" s="478"/>
      <c r="F494" s="479"/>
      <c r="G494" s="479"/>
      <c r="H494" s="479"/>
      <c r="I494" s="479"/>
      <c r="J494" s="479"/>
      <c r="K494" s="480"/>
      <c r="L494" s="479"/>
      <c r="M494" s="481"/>
      <c r="N494" s="482"/>
      <c r="O494" s="483"/>
      <c r="P494" s="484"/>
      <c r="Q494" s="485"/>
      <c r="S494" s="53"/>
      <c r="T494" s="53"/>
    </row>
    <row r="495" spans="1:20" ht="12.75">
      <c r="A495" s="2103"/>
      <c r="B495" s="168">
        <v>6</v>
      </c>
      <c r="C495" s="477"/>
      <c r="D495" s="478"/>
      <c r="E495" s="478"/>
      <c r="F495" s="479"/>
      <c r="G495" s="479"/>
      <c r="H495" s="479"/>
      <c r="I495" s="479"/>
      <c r="J495" s="479"/>
      <c r="K495" s="480"/>
      <c r="L495" s="479"/>
      <c r="M495" s="481"/>
      <c r="N495" s="482"/>
      <c r="O495" s="483"/>
      <c r="P495" s="484"/>
      <c r="Q495" s="485"/>
      <c r="S495" s="53"/>
      <c r="T495" s="53"/>
    </row>
    <row r="496" spans="1:20" ht="12.75">
      <c r="A496" s="2103"/>
      <c r="B496" s="168">
        <v>7</v>
      </c>
      <c r="C496" s="477"/>
      <c r="D496" s="478"/>
      <c r="E496" s="478"/>
      <c r="F496" s="479"/>
      <c r="G496" s="479"/>
      <c r="H496" s="479"/>
      <c r="I496" s="479"/>
      <c r="J496" s="479"/>
      <c r="K496" s="480"/>
      <c r="L496" s="479"/>
      <c r="M496" s="481"/>
      <c r="N496" s="482"/>
      <c r="O496" s="483"/>
      <c r="P496" s="484"/>
      <c r="Q496" s="485"/>
      <c r="S496" s="53"/>
      <c r="T496" s="53"/>
    </row>
    <row r="497" spans="1:20" ht="12.75">
      <c r="A497" s="2103"/>
      <c r="B497" s="168">
        <v>8</v>
      </c>
      <c r="C497" s="477"/>
      <c r="D497" s="478"/>
      <c r="E497" s="478"/>
      <c r="F497" s="479"/>
      <c r="G497" s="479"/>
      <c r="H497" s="479"/>
      <c r="I497" s="479"/>
      <c r="J497" s="479"/>
      <c r="K497" s="480"/>
      <c r="L497" s="479"/>
      <c r="M497" s="481"/>
      <c r="N497" s="482"/>
      <c r="O497" s="483"/>
      <c r="P497" s="484"/>
      <c r="Q497" s="485"/>
      <c r="S497" s="53"/>
      <c r="T497" s="53"/>
    </row>
    <row r="498" spans="1:20" ht="12.75">
      <c r="A498" s="2103"/>
      <c r="B498" s="168">
        <v>9</v>
      </c>
      <c r="C498" s="477"/>
      <c r="D498" s="478"/>
      <c r="E498" s="478"/>
      <c r="F498" s="479"/>
      <c r="G498" s="479"/>
      <c r="H498" s="479"/>
      <c r="I498" s="479"/>
      <c r="J498" s="479"/>
      <c r="K498" s="480"/>
      <c r="L498" s="479"/>
      <c r="M498" s="481"/>
      <c r="N498" s="482"/>
      <c r="O498" s="483"/>
      <c r="P498" s="484"/>
      <c r="Q498" s="485"/>
      <c r="S498" s="53"/>
      <c r="T498" s="53"/>
    </row>
    <row r="499" spans="1:20" ht="13.5" thickBot="1">
      <c r="A499" s="2104"/>
      <c r="B499" s="177">
        <v>10</v>
      </c>
      <c r="C499" s="486"/>
      <c r="D499" s="487"/>
      <c r="E499" s="487"/>
      <c r="F499" s="488"/>
      <c r="G499" s="488"/>
      <c r="H499" s="488"/>
      <c r="I499" s="488"/>
      <c r="J499" s="488"/>
      <c r="K499" s="489"/>
      <c r="L499" s="488"/>
      <c r="M499" s="490"/>
      <c r="N499" s="491"/>
      <c r="O499" s="492"/>
      <c r="P499" s="493"/>
      <c r="Q499" s="494"/>
      <c r="S499" s="53"/>
      <c r="T499" s="53"/>
    </row>
    <row r="500" spans="1:20" ht="12.75">
      <c r="A500" s="2070" t="s">
        <v>134</v>
      </c>
      <c r="B500" s="105">
        <v>1</v>
      </c>
      <c r="C500" s="895" t="s">
        <v>459</v>
      </c>
      <c r="D500" s="896">
        <v>39</v>
      </c>
      <c r="E500" s="896">
        <v>1990</v>
      </c>
      <c r="F500" s="897">
        <v>33.283000000000001</v>
      </c>
      <c r="G500" s="897">
        <v>3.9338850000000001</v>
      </c>
      <c r="H500" s="897">
        <v>6.4</v>
      </c>
      <c r="I500" s="897">
        <v>22.949121000000002</v>
      </c>
      <c r="J500" s="897">
        <v>2294.0500000000002</v>
      </c>
      <c r="K500" s="898">
        <v>22.949121000000002</v>
      </c>
      <c r="L500" s="897">
        <v>2294.0500000000002</v>
      </c>
      <c r="M500" s="899">
        <v>1.000375798260718E-2</v>
      </c>
      <c r="N500" s="900">
        <v>278.93100000000004</v>
      </c>
      <c r="O500" s="901">
        <v>2.7903582178466038</v>
      </c>
      <c r="P500" s="902">
        <v>600.22547895643072</v>
      </c>
      <c r="Q500" s="903">
        <v>167.4214930707962</v>
      </c>
      <c r="S500" s="53"/>
      <c r="T500" s="53"/>
    </row>
    <row r="501" spans="1:20" ht="12.75">
      <c r="A501" s="2071"/>
      <c r="B501" s="105">
        <v>2</v>
      </c>
      <c r="C501" s="895" t="s">
        <v>466</v>
      </c>
      <c r="D501" s="896">
        <v>51</v>
      </c>
      <c r="E501" s="896">
        <v>1972</v>
      </c>
      <c r="F501" s="897">
        <v>46.627000000000002</v>
      </c>
      <c r="G501" s="897">
        <v>12.135348</v>
      </c>
      <c r="H501" s="897">
        <v>8</v>
      </c>
      <c r="I501" s="897">
        <v>26.491648999999999</v>
      </c>
      <c r="J501" s="897">
        <v>2608.15</v>
      </c>
      <c r="K501" s="898">
        <v>26.491648999999999</v>
      </c>
      <c r="L501" s="897">
        <v>2608.15</v>
      </c>
      <c r="M501" s="899">
        <v>1.0157256676188102E-2</v>
      </c>
      <c r="N501" s="900">
        <v>278.93100000000004</v>
      </c>
      <c r="O501" s="901">
        <v>2.8331737619458237</v>
      </c>
      <c r="P501" s="902">
        <v>609.4354005712861</v>
      </c>
      <c r="Q501" s="903">
        <v>169.99042571674943</v>
      </c>
      <c r="S501" s="53"/>
      <c r="T501" s="53"/>
    </row>
    <row r="502" spans="1:20" ht="12.75">
      <c r="A502" s="2071"/>
      <c r="B502" s="105">
        <v>3</v>
      </c>
      <c r="C502" s="895" t="s">
        <v>463</v>
      </c>
      <c r="D502" s="896">
        <v>30</v>
      </c>
      <c r="E502" s="896">
        <v>1974</v>
      </c>
      <c r="F502" s="897">
        <v>25.245000000000001</v>
      </c>
      <c r="G502" s="897">
        <v>2.3735909999999998</v>
      </c>
      <c r="H502" s="897">
        <v>4.8</v>
      </c>
      <c r="I502" s="897">
        <v>18.071407000000001</v>
      </c>
      <c r="J502" s="897">
        <v>1743.53</v>
      </c>
      <c r="K502" s="898">
        <v>18.071407000000001</v>
      </c>
      <c r="L502" s="897">
        <v>1743.53</v>
      </c>
      <c r="M502" s="899">
        <v>1.0364838574615867E-2</v>
      </c>
      <c r="N502" s="900">
        <v>278.93100000000004</v>
      </c>
      <c r="O502" s="901">
        <v>2.8910747884561787</v>
      </c>
      <c r="P502" s="902">
        <v>621.89031447695197</v>
      </c>
      <c r="Q502" s="903">
        <v>173.46448730737072</v>
      </c>
      <c r="S502" s="53"/>
      <c r="T502" s="53"/>
    </row>
    <row r="503" spans="1:20" ht="12.75">
      <c r="A503" s="2071"/>
      <c r="B503" s="105">
        <v>4</v>
      </c>
      <c r="C503" s="895" t="s">
        <v>458</v>
      </c>
      <c r="D503" s="896">
        <v>39</v>
      </c>
      <c r="E503" s="896">
        <v>1990</v>
      </c>
      <c r="F503" s="897">
        <v>33.463000000000001</v>
      </c>
      <c r="G503" s="897">
        <v>3.860547</v>
      </c>
      <c r="H503" s="897">
        <v>6.32</v>
      </c>
      <c r="I503" s="897">
        <v>23.282442</v>
      </c>
      <c r="J503" s="897">
        <v>2218.0300000000002</v>
      </c>
      <c r="K503" s="898">
        <v>23.282442</v>
      </c>
      <c r="L503" s="897">
        <v>2218.0300000000002</v>
      </c>
      <c r="M503" s="899">
        <v>1.0496901304310581E-2</v>
      </c>
      <c r="N503" s="900">
        <v>278.93100000000004</v>
      </c>
      <c r="O503" s="901">
        <v>2.9279111777126552</v>
      </c>
      <c r="P503" s="902">
        <v>629.81407825863494</v>
      </c>
      <c r="Q503" s="903">
        <v>175.67467066275933</v>
      </c>
      <c r="S503" s="53"/>
      <c r="T503" s="53"/>
    </row>
    <row r="504" spans="1:20" ht="12.75">
      <c r="A504" s="2071"/>
      <c r="B504" s="105">
        <v>5</v>
      </c>
      <c r="C504" s="895" t="s">
        <v>457</v>
      </c>
      <c r="D504" s="896">
        <v>58</v>
      </c>
      <c r="E504" s="896">
        <v>1991</v>
      </c>
      <c r="F504" s="897">
        <v>39.633000000000003</v>
      </c>
      <c r="G504" s="897">
        <v>4.2169860000000003</v>
      </c>
      <c r="H504" s="897">
        <v>9.44</v>
      </c>
      <c r="I504" s="897">
        <v>25.976012000000001</v>
      </c>
      <c r="J504" s="897">
        <v>2439.79</v>
      </c>
      <c r="K504" s="898">
        <v>25.976012000000001</v>
      </c>
      <c r="L504" s="897">
        <v>2439.79</v>
      </c>
      <c r="M504" s="899">
        <v>1.0646822882297248E-2</v>
      </c>
      <c r="N504" s="900">
        <v>278.93100000000004</v>
      </c>
      <c r="O504" s="901">
        <v>2.9697289533820541</v>
      </c>
      <c r="P504" s="902">
        <v>638.80937293783495</v>
      </c>
      <c r="Q504" s="903">
        <v>178.18373720292328</v>
      </c>
      <c r="S504" s="53"/>
      <c r="T504" s="53"/>
    </row>
    <row r="505" spans="1:20" ht="12.75">
      <c r="A505" s="2071"/>
      <c r="B505" s="105">
        <v>6</v>
      </c>
      <c r="C505" s="895" t="s">
        <v>465</v>
      </c>
      <c r="D505" s="896">
        <v>30</v>
      </c>
      <c r="E505" s="896">
        <v>1990</v>
      </c>
      <c r="F505" s="897">
        <v>26.001999999999999</v>
      </c>
      <c r="G505" s="897">
        <v>3.2471190000000001</v>
      </c>
      <c r="H505" s="897">
        <v>4.8</v>
      </c>
      <c r="I505" s="897">
        <v>17.954878999999998</v>
      </c>
      <c r="J505" s="897">
        <v>1613.04</v>
      </c>
      <c r="K505" s="898">
        <v>17.954878999999998</v>
      </c>
      <c r="L505" s="897">
        <v>1613.04</v>
      </c>
      <c r="M505" s="899">
        <v>1.1131081064325744E-2</v>
      </c>
      <c r="N505" s="900">
        <v>278.93100000000004</v>
      </c>
      <c r="O505" s="901">
        <v>3.1048035723534446</v>
      </c>
      <c r="P505" s="902">
        <v>667.86486385954458</v>
      </c>
      <c r="Q505" s="903">
        <v>186.28821434120664</v>
      </c>
      <c r="S505" s="53"/>
      <c r="T505" s="53"/>
    </row>
    <row r="506" spans="1:20" ht="12.75">
      <c r="A506" s="2071"/>
      <c r="B506" s="105">
        <v>7</v>
      </c>
      <c r="C506" s="895" t="s">
        <v>462</v>
      </c>
      <c r="D506" s="896">
        <v>59</v>
      </c>
      <c r="E506" s="896">
        <v>1975</v>
      </c>
      <c r="F506" s="897">
        <v>45.347000000000001</v>
      </c>
      <c r="G506" s="897">
        <v>5.2685040000000001</v>
      </c>
      <c r="H506" s="897">
        <v>9.6</v>
      </c>
      <c r="I506" s="897">
        <v>30.478496</v>
      </c>
      <c r="J506" s="897">
        <v>2729.69</v>
      </c>
      <c r="K506" s="898">
        <v>30.478496</v>
      </c>
      <c r="L506" s="897">
        <v>2729.69</v>
      </c>
      <c r="M506" s="899">
        <v>1.1165552132293411E-2</v>
      </c>
      <c r="N506" s="900">
        <v>278.93100000000004</v>
      </c>
      <c r="O506" s="901">
        <v>3.1144186218127339</v>
      </c>
      <c r="P506" s="902">
        <v>669.93312793760458</v>
      </c>
      <c r="Q506" s="903">
        <v>186.86511730876401</v>
      </c>
      <c r="S506" s="53"/>
      <c r="T506" s="53"/>
    </row>
    <row r="507" spans="1:20" ht="12.75">
      <c r="A507" s="2071"/>
      <c r="B507" s="105">
        <v>8</v>
      </c>
      <c r="C507" s="895" t="s">
        <v>464</v>
      </c>
      <c r="D507" s="896">
        <v>59</v>
      </c>
      <c r="E507" s="896">
        <v>1991</v>
      </c>
      <c r="F507" s="897">
        <v>39.179000000000002</v>
      </c>
      <c r="G507" s="897">
        <v>3.151443</v>
      </c>
      <c r="H507" s="897">
        <v>8</v>
      </c>
      <c r="I507" s="897">
        <v>28.027562</v>
      </c>
      <c r="J507" s="897">
        <v>2442.5500000000002</v>
      </c>
      <c r="K507" s="898">
        <v>28.027562</v>
      </c>
      <c r="L507" s="897">
        <v>2442.5500000000002</v>
      </c>
      <c r="M507" s="899">
        <v>1.1474713721315836E-2</v>
      </c>
      <c r="N507" s="900">
        <v>278.93100000000004</v>
      </c>
      <c r="O507" s="901">
        <v>3.2006533730003479</v>
      </c>
      <c r="P507" s="902">
        <v>688.48282327895015</v>
      </c>
      <c r="Q507" s="903">
        <v>192.03920238002087</v>
      </c>
      <c r="S507" s="53"/>
      <c r="T507" s="53"/>
    </row>
    <row r="508" spans="1:20" ht="12.75">
      <c r="A508" s="2071"/>
      <c r="B508" s="105">
        <v>9</v>
      </c>
      <c r="C508" s="895" t="s">
        <v>460</v>
      </c>
      <c r="D508" s="896">
        <v>50</v>
      </c>
      <c r="E508" s="896">
        <v>1972</v>
      </c>
      <c r="F508" s="897">
        <v>43.677</v>
      </c>
      <c r="G508" s="897">
        <v>4.7308620000000001</v>
      </c>
      <c r="H508" s="897">
        <v>8</v>
      </c>
      <c r="I508" s="897">
        <v>30.946141000000001</v>
      </c>
      <c r="J508" s="897">
        <v>2601.9</v>
      </c>
      <c r="K508" s="898">
        <v>30.946141000000001</v>
      </c>
      <c r="L508" s="897">
        <v>2601.9</v>
      </c>
      <c r="M508" s="899">
        <v>1.1893670394711557E-2</v>
      </c>
      <c r="N508" s="900">
        <v>278.93100000000004</v>
      </c>
      <c r="O508" s="901">
        <v>3.3175133768672898</v>
      </c>
      <c r="P508" s="902">
        <v>713.62022368269345</v>
      </c>
      <c r="Q508" s="903">
        <v>199.05080261203739</v>
      </c>
      <c r="S508" s="53"/>
      <c r="T508" s="53"/>
    </row>
    <row r="509" spans="1:20" ht="13.5" thickBot="1">
      <c r="A509" s="2071"/>
      <c r="B509" s="188">
        <v>10</v>
      </c>
      <c r="C509" s="904" t="s">
        <v>461</v>
      </c>
      <c r="D509" s="905">
        <v>50</v>
      </c>
      <c r="E509" s="905">
        <v>1971</v>
      </c>
      <c r="F509" s="906">
        <v>45.517000000000003</v>
      </c>
      <c r="G509" s="906">
        <v>4.1715450000000001</v>
      </c>
      <c r="H509" s="906">
        <v>9.6</v>
      </c>
      <c r="I509" s="906">
        <v>31.745450999999999</v>
      </c>
      <c r="J509" s="906">
        <v>2564.8000000000002</v>
      </c>
      <c r="K509" s="907">
        <v>31.745450999999999</v>
      </c>
      <c r="L509" s="906">
        <v>2564.8000000000002</v>
      </c>
      <c r="M509" s="908">
        <v>1.2377359248284465E-2</v>
      </c>
      <c r="N509" s="909">
        <v>278.93100000000004</v>
      </c>
      <c r="O509" s="910">
        <v>3.4524291924832347</v>
      </c>
      <c r="P509" s="911">
        <v>742.64155489706798</v>
      </c>
      <c r="Q509" s="912">
        <v>207.1457515489941</v>
      </c>
      <c r="S509" s="53"/>
      <c r="T509" s="53"/>
    </row>
    <row r="510" spans="1:20" ht="12.75">
      <c r="A510" s="2072" t="s">
        <v>145</v>
      </c>
      <c r="B510" s="189">
        <v>1</v>
      </c>
      <c r="C510" s="913" t="s">
        <v>467</v>
      </c>
      <c r="D510" s="914">
        <v>40</v>
      </c>
      <c r="E510" s="914">
        <v>1985</v>
      </c>
      <c r="F510" s="915">
        <v>32.179000000000002</v>
      </c>
      <c r="G510" s="915">
        <v>4.6980180000000002</v>
      </c>
      <c r="H510" s="915">
        <v>6.4</v>
      </c>
      <c r="I510" s="915">
        <v>21.080984000000001</v>
      </c>
      <c r="J510" s="915">
        <v>2285.42</v>
      </c>
      <c r="K510" s="916">
        <v>21.080984000000001</v>
      </c>
      <c r="L510" s="915">
        <v>2285.42</v>
      </c>
      <c r="M510" s="917">
        <v>9.2241181052060452E-3</v>
      </c>
      <c r="N510" s="918">
        <v>278.93100000000004</v>
      </c>
      <c r="O510" s="919">
        <v>2.5728924872032279</v>
      </c>
      <c r="P510" s="920">
        <v>553.44708631236267</v>
      </c>
      <c r="Q510" s="921">
        <v>154.37354923219365</v>
      </c>
      <c r="S510" s="53"/>
      <c r="T510" s="53"/>
    </row>
    <row r="511" spans="1:20" ht="12.75">
      <c r="A511" s="2073"/>
      <c r="B511" s="190">
        <v>2</v>
      </c>
      <c r="C511" s="922" t="s">
        <v>258</v>
      </c>
      <c r="D511" s="923">
        <v>16</v>
      </c>
      <c r="E511" s="923">
        <v>1989</v>
      </c>
      <c r="F511" s="924">
        <v>12.75</v>
      </c>
      <c r="G511" s="924">
        <v>0</v>
      </c>
      <c r="H511" s="924">
        <v>0</v>
      </c>
      <c r="I511" s="924">
        <v>12.75</v>
      </c>
      <c r="J511" s="924">
        <v>1072.46</v>
      </c>
      <c r="K511" s="925">
        <v>12.75</v>
      </c>
      <c r="L511" s="924">
        <v>1072.46</v>
      </c>
      <c r="M511" s="926">
        <v>1.188855528411316E-2</v>
      </c>
      <c r="N511" s="927">
        <v>278.93100000000004</v>
      </c>
      <c r="O511" s="928">
        <v>3.3160866139529683</v>
      </c>
      <c r="P511" s="929">
        <v>713.31331704678962</v>
      </c>
      <c r="Q511" s="930">
        <v>198.9651968371781</v>
      </c>
      <c r="S511" s="53"/>
      <c r="T511" s="53"/>
    </row>
    <row r="512" spans="1:20" ht="12.75">
      <c r="A512" s="2073"/>
      <c r="B512" s="190">
        <v>3</v>
      </c>
      <c r="C512" s="922" t="s">
        <v>257</v>
      </c>
      <c r="D512" s="923">
        <v>26</v>
      </c>
      <c r="E512" s="923">
        <v>1985</v>
      </c>
      <c r="F512" s="924">
        <v>19.949000000000002</v>
      </c>
      <c r="G512" s="924">
        <v>0</v>
      </c>
      <c r="H512" s="924">
        <v>0</v>
      </c>
      <c r="I512" s="924">
        <v>19.948998000000003</v>
      </c>
      <c r="J512" s="924">
        <v>1415.92</v>
      </c>
      <c r="K512" s="925">
        <v>19.948998000000003</v>
      </c>
      <c r="L512" s="924">
        <v>1415.92</v>
      </c>
      <c r="M512" s="926">
        <v>1.4089071416464208E-2</v>
      </c>
      <c r="N512" s="927">
        <v>278.93100000000004</v>
      </c>
      <c r="O512" s="928">
        <v>3.9298787792657786</v>
      </c>
      <c r="P512" s="929">
        <v>845.34428498785257</v>
      </c>
      <c r="Q512" s="930">
        <v>235.79272675594672</v>
      </c>
      <c r="S512" s="53"/>
      <c r="T512" s="53"/>
    </row>
    <row r="513" spans="1:20" ht="12.75">
      <c r="A513" s="2073"/>
      <c r="B513" s="190">
        <v>4</v>
      </c>
      <c r="C513" s="922" t="s">
        <v>468</v>
      </c>
      <c r="D513" s="923">
        <v>40</v>
      </c>
      <c r="E513" s="923">
        <v>1982</v>
      </c>
      <c r="F513" s="924">
        <v>38.241999999999997</v>
      </c>
      <c r="G513" s="924">
        <v>4.3119480000000001</v>
      </c>
      <c r="H513" s="924">
        <v>6.4</v>
      </c>
      <c r="I513" s="924">
        <v>27.530049000000002</v>
      </c>
      <c r="J513" s="924">
        <v>1944.42</v>
      </c>
      <c r="K513" s="925">
        <v>27.530049000000002</v>
      </c>
      <c r="L513" s="924">
        <v>1944.42</v>
      </c>
      <c r="M513" s="926">
        <v>1.4158488906717686E-2</v>
      </c>
      <c r="N513" s="927">
        <v>278.93100000000004</v>
      </c>
      <c r="O513" s="928">
        <v>3.9492414692396713</v>
      </c>
      <c r="P513" s="929">
        <v>849.50933440306108</v>
      </c>
      <c r="Q513" s="930">
        <v>236.95448815438027</v>
      </c>
      <c r="S513" s="53"/>
      <c r="T513" s="53"/>
    </row>
    <row r="514" spans="1:20" ht="12.75">
      <c r="A514" s="2073"/>
      <c r="B514" s="190">
        <v>5</v>
      </c>
      <c r="C514" s="922" t="s">
        <v>469</v>
      </c>
      <c r="D514" s="923">
        <v>45</v>
      </c>
      <c r="E514" s="923">
        <v>1978</v>
      </c>
      <c r="F514" s="924">
        <v>44.578000000000003</v>
      </c>
      <c r="G514" s="924">
        <v>3.0829499999999999</v>
      </c>
      <c r="H514" s="924">
        <v>7.2</v>
      </c>
      <c r="I514" s="924">
        <v>34.295048999999999</v>
      </c>
      <c r="J514" s="924">
        <v>2206.29</v>
      </c>
      <c r="K514" s="925">
        <v>34.295048999999999</v>
      </c>
      <c r="L514" s="924">
        <v>2206.29</v>
      </c>
      <c r="M514" s="926">
        <v>1.5544216308826129E-2</v>
      </c>
      <c r="N514" s="927">
        <v>278.93100000000004</v>
      </c>
      <c r="O514" s="928">
        <v>4.3357637992371814</v>
      </c>
      <c r="P514" s="929">
        <v>932.65297852956769</v>
      </c>
      <c r="Q514" s="930">
        <v>260.14582795423087</v>
      </c>
      <c r="S514" s="53"/>
      <c r="T514" s="53"/>
    </row>
    <row r="515" spans="1:20" ht="12.75">
      <c r="A515" s="2073"/>
      <c r="B515" s="190">
        <v>6</v>
      </c>
      <c r="C515" s="922" t="s">
        <v>471</v>
      </c>
      <c r="D515" s="923">
        <v>24</v>
      </c>
      <c r="E515" s="923">
        <v>1969</v>
      </c>
      <c r="F515" s="924">
        <v>19.911999999999999</v>
      </c>
      <c r="G515" s="924">
        <v>1.1742239999999999</v>
      </c>
      <c r="H515" s="924">
        <v>3.84</v>
      </c>
      <c r="I515" s="924">
        <v>14.897774999999999</v>
      </c>
      <c r="J515" s="924">
        <v>1020.69</v>
      </c>
      <c r="K515" s="925">
        <v>14.897774999999999</v>
      </c>
      <c r="L515" s="924">
        <v>1020.69</v>
      </c>
      <c r="M515" s="926">
        <v>1.4595788143314815E-2</v>
      </c>
      <c r="N515" s="927">
        <v>305.63600000000002</v>
      </c>
      <c r="O515" s="928">
        <v>4.4609983049701674</v>
      </c>
      <c r="P515" s="929">
        <v>875.74728859888899</v>
      </c>
      <c r="Q515" s="930">
        <v>267.65989829821007</v>
      </c>
      <c r="S515" s="53"/>
      <c r="T515" s="53"/>
    </row>
    <row r="516" spans="1:20" ht="12.75">
      <c r="A516" s="2073"/>
      <c r="B516" s="190">
        <v>7</v>
      </c>
      <c r="C516" s="922" t="s">
        <v>414</v>
      </c>
      <c r="D516" s="923">
        <v>37</v>
      </c>
      <c r="E516" s="923">
        <v>1970</v>
      </c>
      <c r="F516" s="924">
        <v>32.389000000000003</v>
      </c>
      <c r="G516" s="924">
        <v>2.3158080000000001</v>
      </c>
      <c r="H516" s="924">
        <v>5.76</v>
      </c>
      <c r="I516" s="924">
        <v>24.313192999999998</v>
      </c>
      <c r="J516" s="924">
        <v>1579.46</v>
      </c>
      <c r="K516" s="925">
        <v>24.313192999999998</v>
      </c>
      <c r="L516" s="924">
        <v>1579.46</v>
      </c>
      <c r="M516" s="926">
        <v>1.5393357856482593E-2</v>
      </c>
      <c r="N516" s="927">
        <v>294.95400000000006</v>
      </c>
      <c r="O516" s="928">
        <v>4.5403324732009676</v>
      </c>
      <c r="P516" s="929">
        <v>923.60147138895559</v>
      </c>
      <c r="Q516" s="930">
        <v>272.41994839205807</v>
      </c>
      <c r="S516" s="53"/>
      <c r="T516" s="53"/>
    </row>
    <row r="517" spans="1:20" ht="12.75">
      <c r="A517" s="2073"/>
      <c r="B517" s="190">
        <v>8</v>
      </c>
      <c r="C517" s="922" t="s">
        <v>470</v>
      </c>
      <c r="D517" s="923">
        <v>36</v>
      </c>
      <c r="E517" s="923">
        <v>1972</v>
      </c>
      <c r="F517" s="924">
        <v>31.962</v>
      </c>
      <c r="G517" s="924">
        <v>3.2130000000000001</v>
      </c>
      <c r="H517" s="924">
        <v>5.76</v>
      </c>
      <c r="I517" s="924">
        <v>22.989000999999998</v>
      </c>
      <c r="J517" s="924">
        <v>1508.84</v>
      </c>
      <c r="K517" s="925">
        <v>22.989000999999998</v>
      </c>
      <c r="L517" s="924">
        <v>1508.84</v>
      </c>
      <c r="M517" s="926">
        <v>1.5236208610588267E-2</v>
      </c>
      <c r="N517" s="927">
        <v>305.63600000000002</v>
      </c>
      <c r="O517" s="928">
        <v>4.656733854905756</v>
      </c>
      <c r="P517" s="929">
        <v>914.17251663529601</v>
      </c>
      <c r="Q517" s="930">
        <v>279.40403129434532</v>
      </c>
      <c r="S517" s="53"/>
      <c r="T517" s="53"/>
    </row>
    <row r="518" spans="1:20" ht="12.75">
      <c r="A518" s="2073"/>
      <c r="B518" s="190">
        <v>9</v>
      </c>
      <c r="C518" s="922" t="s">
        <v>415</v>
      </c>
      <c r="D518" s="923">
        <v>20</v>
      </c>
      <c r="E518" s="923">
        <v>1990</v>
      </c>
      <c r="F518" s="924">
        <v>23.253</v>
      </c>
      <c r="G518" s="924">
        <v>1.93851</v>
      </c>
      <c r="H518" s="924">
        <v>3.2</v>
      </c>
      <c r="I518" s="924">
        <v>18.114491000000001</v>
      </c>
      <c r="J518" s="924">
        <v>1074.54</v>
      </c>
      <c r="K518" s="925">
        <v>18.114491000000001</v>
      </c>
      <c r="L518" s="924">
        <v>1074.54</v>
      </c>
      <c r="M518" s="926">
        <v>1.6857902916596872E-2</v>
      </c>
      <c r="N518" s="927">
        <v>294.95400000000006</v>
      </c>
      <c r="O518" s="928">
        <v>4.9723058968619149</v>
      </c>
      <c r="P518" s="929">
        <v>1011.4741749958123</v>
      </c>
      <c r="Q518" s="930">
        <v>298.33835381171485</v>
      </c>
      <c r="S518" s="53"/>
      <c r="T518" s="53"/>
    </row>
    <row r="519" spans="1:20" ht="13.5" thickBot="1">
      <c r="A519" s="2074"/>
      <c r="B519" s="191">
        <v>10</v>
      </c>
      <c r="C519" s="931"/>
      <c r="D519" s="932"/>
      <c r="E519" s="932"/>
      <c r="F519" s="933"/>
      <c r="G519" s="933"/>
      <c r="H519" s="933"/>
      <c r="I519" s="933"/>
      <c r="J519" s="933"/>
      <c r="K519" s="934"/>
      <c r="L519" s="933"/>
      <c r="M519" s="935"/>
      <c r="N519" s="936"/>
      <c r="O519" s="937"/>
      <c r="P519" s="938"/>
      <c r="Q519" s="939"/>
      <c r="S519" s="53"/>
      <c r="T519" s="53"/>
    </row>
    <row r="520" spans="1:20" ht="12.75">
      <c r="A520" s="2075" t="s">
        <v>156</v>
      </c>
      <c r="B520" s="21">
        <v>1</v>
      </c>
      <c r="C520" s="940" t="s">
        <v>424</v>
      </c>
      <c r="D520" s="941">
        <v>11</v>
      </c>
      <c r="E520" s="941">
        <v>1976</v>
      </c>
      <c r="F520" s="942">
        <v>8.3379999999999992</v>
      </c>
      <c r="G520" s="942">
        <v>0</v>
      </c>
      <c r="H520" s="942">
        <v>0</v>
      </c>
      <c r="I520" s="942">
        <v>8.3379979999999989</v>
      </c>
      <c r="J520" s="942">
        <v>496.05</v>
      </c>
      <c r="K520" s="943">
        <v>8.3379979999999989</v>
      </c>
      <c r="L520" s="942">
        <v>496.05</v>
      </c>
      <c r="M520" s="944">
        <v>1.6808785404697105E-2</v>
      </c>
      <c r="N520" s="945">
        <v>278.93100000000004</v>
      </c>
      <c r="O520" s="946">
        <v>4.688491321717569</v>
      </c>
      <c r="P520" s="947">
        <v>1008.5271242818263</v>
      </c>
      <c r="Q520" s="948">
        <v>281.30947930305416</v>
      </c>
      <c r="S520" s="53"/>
      <c r="T520" s="53"/>
    </row>
    <row r="521" spans="1:20" ht="12.75">
      <c r="A521" s="2076"/>
      <c r="B521" s="23">
        <v>2</v>
      </c>
      <c r="C521" s="949" t="s">
        <v>416</v>
      </c>
      <c r="D521" s="950">
        <v>24</v>
      </c>
      <c r="E521" s="950">
        <v>1962</v>
      </c>
      <c r="F521" s="951">
        <v>21.166</v>
      </c>
      <c r="G521" s="951">
        <v>1.66005</v>
      </c>
      <c r="H521" s="951">
        <v>0</v>
      </c>
      <c r="I521" s="951">
        <v>19.505949000000001</v>
      </c>
      <c r="J521" s="951">
        <v>1108.08</v>
      </c>
      <c r="K521" s="952">
        <v>19.505949000000001</v>
      </c>
      <c r="L521" s="951">
        <v>1108.08</v>
      </c>
      <c r="M521" s="953">
        <v>1.7603376110028161E-2</v>
      </c>
      <c r="N521" s="954">
        <v>278.93100000000004</v>
      </c>
      <c r="O521" s="955">
        <v>4.9101273017462654</v>
      </c>
      <c r="P521" s="956">
        <v>1056.2025666016896</v>
      </c>
      <c r="Q521" s="957">
        <v>294.6076381047759</v>
      </c>
      <c r="S521" s="53"/>
      <c r="T521" s="53"/>
    </row>
    <row r="522" spans="1:20" ht="12.75">
      <c r="A522" s="2076"/>
      <c r="B522" s="23">
        <v>3</v>
      </c>
      <c r="C522" s="949" t="s">
        <v>420</v>
      </c>
      <c r="D522" s="950">
        <v>8</v>
      </c>
      <c r="E522" s="950">
        <v>1972</v>
      </c>
      <c r="F522" s="951">
        <v>9.8049999999999997</v>
      </c>
      <c r="G522" s="951">
        <v>0.45746999999999999</v>
      </c>
      <c r="H522" s="951">
        <v>0.67</v>
      </c>
      <c r="I522" s="951">
        <v>8.6775310000000001</v>
      </c>
      <c r="J522" s="951">
        <v>440.39</v>
      </c>
      <c r="K522" s="952">
        <v>8.6775310000000001</v>
      </c>
      <c r="L522" s="951">
        <v>440.39</v>
      </c>
      <c r="M522" s="953">
        <v>1.9704196280569495E-2</v>
      </c>
      <c r="N522" s="954">
        <v>278.93100000000004</v>
      </c>
      <c r="O522" s="955">
        <v>5.4961111727355307</v>
      </c>
      <c r="P522" s="956">
        <v>1182.2517768341695</v>
      </c>
      <c r="Q522" s="957">
        <v>329.76667036413181</v>
      </c>
      <c r="S522" s="53"/>
      <c r="T522" s="53"/>
    </row>
    <row r="523" spans="1:20" ht="12.75">
      <c r="A523" s="2076"/>
      <c r="B523" s="23">
        <v>4</v>
      </c>
      <c r="C523" s="949" t="s">
        <v>417</v>
      </c>
      <c r="D523" s="950">
        <v>17</v>
      </c>
      <c r="E523" s="950">
        <v>1983</v>
      </c>
      <c r="F523" s="951">
        <v>26.864000000000001</v>
      </c>
      <c r="G523" s="951">
        <v>1.1560680000000001</v>
      </c>
      <c r="H523" s="951">
        <v>2.88</v>
      </c>
      <c r="I523" s="951">
        <v>22.827929000000001</v>
      </c>
      <c r="J523" s="951">
        <v>1153.81</v>
      </c>
      <c r="K523" s="952">
        <v>22.827929000000001</v>
      </c>
      <c r="L523" s="951">
        <v>1153.81</v>
      </c>
      <c r="M523" s="953">
        <v>1.9784825057851816E-2</v>
      </c>
      <c r="N523" s="954">
        <v>278.93100000000004</v>
      </c>
      <c r="O523" s="955">
        <v>5.5186010382116653</v>
      </c>
      <c r="P523" s="956">
        <v>1187.0895034711089</v>
      </c>
      <c r="Q523" s="957">
        <v>331.11606229269995</v>
      </c>
      <c r="S523" s="53"/>
      <c r="T523" s="53"/>
    </row>
    <row r="524" spans="1:20" ht="12.75">
      <c r="A524" s="2076"/>
      <c r="B524" s="23">
        <v>5</v>
      </c>
      <c r="C524" s="949" t="s">
        <v>419</v>
      </c>
      <c r="D524" s="950">
        <v>12</v>
      </c>
      <c r="E524" s="950">
        <v>1968</v>
      </c>
      <c r="F524" s="951">
        <v>11.468999999999999</v>
      </c>
      <c r="G524" s="951">
        <v>0.47781899999999999</v>
      </c>
      <c r="H524" s="951">
        <v>0.12</v>
      </c>
      <c r="I524" s="951">
        <v>10.871181</v>
      </c>
      <c r="J524" s="951">
        <v>536.53</v>
      </c>
      <c r="K524" s="952">
        <v>10.871181</v>
      </c>
      <c r="L524" s="951">
        <v>536.53</v>
      </c>
      <c r="M524" s="953">
        <v>2.0262018899222783E-2</v>
      </c>
      <c r="N524" s="954">
        <v>278.93100000000004</v>
      </c>
      <c r="O524" s="955">
        <v>5.6517051935791107</v>
      </c>
      <c r="P524" s="956">
        <v>1215.7211339533669</v>
      </c>
      <c r="Q524" s="957">
        <v>339.10231161474661</v>
      </c>
      <c r="S524" s="53"/>
      <c r="T524" s="53"/>
    </row>
    <row r="525" spans="1:20" ht="12.75">
      <c r="A525" s="2076"/>
      <c r="B525" s="23">
        <v>6</v>
      </c>
      <c r="C525" s="949" t="s">
        <v>423</v>
      </c>
      <c r="D525" s="950">
        <v>5</v>
      </c>
      <c r="E525" s="950">
        <v>1961</v>
      </c>
      <c r="F525" s="951">
        <v>4.6970000000000001</v>
      </c>
      <c r="G525" s="951">
        <v>0</v>
      </c>
      <c r="H525" s="951">
        <v>0</v>
      </c>
      <c r="I525" s="951">
        <v>4.6969989999999999</v>
      </c>
      <c r="J525" s="951">
        <v>223.64</v>
      </c>
      <c r="K525" s="952">
        <v>4.6969989999999999</v>
      </c>
      <c r="L525" s="951">
        <v>223.64</v>
      </c>
      <c r="M525" s="953">
        <v>2.1002499552852799E-2</v>
      </c>
      <c r="N525" s="954">
        <v>278.93100000000004</v>
      </c>
      <c r="O525" s="955">
        <v>5.8582482027767853</v>
      </c>
      <c r="P525" s="956">
        <v>1260.1499731711679</v>
      </c>
      <c r="Q525" s="957">
        <v>351.49489216660709</v>
      </c>
      <c r="S525" s="53"/>
      <c r="T525" s="53"/>
    </row>
    <row r="526" spans="1:20" ht="12.75">
      <c r="A526" s="2076"/>
      <c r="B526" s="23">
        <v>7</v>
      </c>
      <c r="C526" s="949" t="s">
        <v>418</v>
      </c>
      <c r="D526" s="950">
        <v>18</v>
      </c>
      <c r="E526" s="950">
        <v>1989</v>
      </c>
      <c r="F526" s="951">
        <v>20.899000000000001</v>
      </c>
      <c r="G526" s="951">
        <v>1.016481</v>
      </c>
      <c r="H526" s="951">
        <v>0</v>
      </c>
      <c r="I526" s="951">
        <v>19.88252</v>
      </c>
      <c r="J526" s="951">
        <v>937.87</v>
      </c>
      <c r="K526" s="952">
        <v>19.88252</v>
      </c>
      <c r="L526" s="951">
        <v>937.87</v>
      </c>
      <c r="M526" s="953">
        <v>2.1199654536342989E-2</v>
      </c>
      <c r="N526" s="954">
        <v>278.93100000000004</v>
      </c>
      <c r="O526" s="955">
        <v>5.9132408394766873</v>
      </c>
      <c r="P526" s="956">
        <v>1271.9792721805793</v>
      </c>
      <c r="Q526" s="957">
        <v>354.79445036860119</v>
      </c>
      <c r="S526" s="53"/>
      <c r="T526" s="53"/>
    </row>
    <row r="527" spans="1:20" ht="12.75">
      <c r="A527" s="2076"/>
      <c r="B527" s="23">
        <v>8</v>
      </c>
      <c r="C527" s="949" t="s">
        <v>421</v>
      </c>
      <c r="D527" s="950">
        <v>6</v>
      </c>
      <c r="E527" s="950">
        <v>1968</v>
      </c>
      <c r="F527" s="951">
        <v>5.5149999999999997</v>
      </c>
      <c r="G527" s="951">
        <v>0</v>
      </c>
      <c r="H527" s="951">
        <v>0</v>
      </c>
      <c r="I527" s="951">
        <v>5.5149999999999997</v>
      </c>
      <c r="J527" s="951">
        <v>252.14</v>
      </c>
      <c r="K527" s="952">
        <v>5.5149999999999997</v>
      </c>
      <c r="L527" s="951">
        <v>252.14</v>
      </c>
      <c r="M527" s="953">
        <v>2.187276909653367E-2</v>
      </c>
      <c r="N527" s="954">
        <v>278.93100000000004</v>
      </c>
      <c r="O527" s="955">
        <v>6.1009933568652341</v>
      </c>
      <c r="P527" s="956">
        <v>1312.3661457920202</v>
      </c>
      <c r="Q527" s="957">
        <v>366.05960141191406</v>
      </c>
      <c r="S527" s="53"/>
      <c r="T527" s="53"/>
    </row>
    <row r="528" spans="1:20" ht="12.75">
      <c r="A528" s="2076"/>
      <c r="B528" s="23">
        <v>9</v>
      </c>
      <c r="C528" s="949" t="s">
        <v>422</v>
      </c>
      <c r="D528" s="950">
        <v>6</v>
      </c>
      <c r="E528" s="950">
        <v>1961</v>
      </c>
      <c r="F528" s="951">
        <v>8.5730000000000004</v>
      </c>
      <c r="G528" s="951">
        <v>0</v>
      </c>
      <c r="H528" s="951">
        <v>0</v>
      </c>
      <c r="I528" s="951">
        <v>8.5730000000000004</v>
      </c>
      <c r="J528" s="951">
        <v>362.24</v>
      </c>
      <c r="K528" s="952">
        <v>8.5730000000000004</v>
      </c>
      <c r="L528" s="951">
        <v>362.24</v>
      </c>
      <c r="M528" s="953">
        <v>2.3666629858657244E-2</v>
      </c>
      <c r="N528" s="954">
        <v>278.93100000000004</v>
      </c>
      <c r="O528" s="955">
        <v>6.6013567331051251</v>
      </c>
      <c r="P528" s="956">
        <v>1419.9977915194347</v>
      </c>
      <c r="Q528" s="957">
        <v>396.08140398630752</v>
      </c>
      <c r="S528" s="53"/>
      <c r="T528" s="53"/>
    </row>
    <row r="529" spans="1:20" ht="13.5" thickBot="1">
      <c r="A529" s="2077"/>
      <c r="B529" s="338">
        <v>10</v>
      </c>
      <c r="C529" s="849"/>
      <c r="D529" s="850"/>
      <c r="E529" s="850"/>
      <c r="F529" s="851"/>
      <c r="G529" s="851"/>
      <c r="H529" s="851"/>
      <c r="I529" s="851"/>
      <c r="J529" s="851"/>
      <c r="K529" s="852"/>
      <c r="L529" s="851"/>
      <c r="M529" s="853"/>
      <c r="N529" s="854"/>
      <c r="O529" s="855"/>
      <c r="P529" s="856"/>
      <c r="Q529" s="857"/>
      <c r="S529" s="53"/>
      <c r="T529" s="53"/>
    </row>
    <row r="530" spans="1:20" ht="12.75">
      <c r="F530" s="117"/>
      <c r="G530" s="117"/>
      <c r="H530" s="117"/>
      <c r="I530" s="117"/>
      <c r="S530" s="53"/>
      <c r="T530" s="53"/>
    </row>
    <row r="531" spans="1:20" ht="12.75">
      <c r="F531" s="117"/>
      <c r="G531" s="117"/>
      <c r="H531" s="117"/>
      <c r="I531" s="117"/>
      <c r="S531" s="53"/>
      <c r="T531" s="53"/>
    </row>
    <row r="532" spans="1:20" ht="16.5" customHeight="1">
      <c r="A532" s="2068" t="s">
        <v>259</v>
      </c>
      <c r="B532" s="2068"/>
      <c r="C532" s="2068"/>
      <c r="D532" s="2068"/>
      <c r="E532" s="2068"/>
      <c r="F532" s="2068"/>
      <c r="G532" s="2068"/>
      <c r="H532" s="2068"/>
      <c r="I532" s="2068"/>
      <c r="J532" s="2068"/>
      <c r="K532" s="2068"/>
      <c r="L532" s="2068"/>
      <c r="M532" s="2068"/>
      <c r="N532" s="2068"/>
      <c r="O532" s="2068"/>
      <c r="P532" s="2068"/>
      <c r="Q532" s="2068"/>
      <c r="S532" s="729"/>
      <c r="T532" s="729"/>
    </row>
    <row r="533" spans="1:20" ht="13.5" thickBot="1">
      <c r="A533" s="1330"/>
      <c r="B533" s="1330"/>
      <c r="C533" s="1330"/>
      <c r="D533" s="1330"/>
      <c r="E533" s="1986" t="s">
        <v>559</v>
      </c>
      <c r="F533" s="1986"/>
      <c r="G533" s="1986"/>
      <c r="H533" s="1986"/>
      <c r="I533" s="1330">
        <v>2.6</v>
      </c>
      <c r="J533" s="1330" t="s">
        <v>558</v>
      </c>
      <c r="K533" s="1330" t="s">
        <v>560</v>
      </c>
      <c r="L533" s="1331">
        <v>464</v>
      </c>
      <c r="M533" s="1330"/>
      <c r="N533" s="1330"/>
      <c r="O533" s="1330"/>
      <c r="P533" s="1330"/>
      <c r="Q533" s="1330"/>
      <c r="S533" s="53"/>
      <c r="T533" s="53"/>
    </row>
    <row r="534" spans="1:20" ht="12.75">
      <c r="A534" s="2078" t="s">
        <v>1</v>
      </c>
      <c r="B534" s="2018" t="s">
        <v>0</v>
      </c>
      <c r="C534" s="1990" t="s">
        <v>2</v>
      </c>
      <c r="D534" s="1990" t="s">
        <v>3</v>
      </c>
      <c r="E534" s="1990" t="s">
        <v>13</v>
      </c>
      <c r="F534" s="1993" t="s">
        <v>14</v>
      </c>
      <c r="G534" s="1994"/>
      <c r="H534" s="1994"/>
      <c r="I534" s="1995"/>
      <c r="J534" s="1990" t="s">
        <v>4</v>
      </c>
      <c r="K534" s="1990" t="s">
        <v>15</v>
      </c>
      <c r="L534" s="1990" t="s">
        <v>5</v>
      </c>
      <c r="M534" s="1990" t="s">
        <v>6</v>
      </c>
      <c r="N534" s="1990" t="s">
        <v>16</v>
      </c>
      <c r="O534" s="2020" t="s">
        <v>17</v>
      </c>
      <c r="P534" s="1990" t="s">
        <v>25</v>
      </c>
      <c r="Q534" s="2009" t="s">
        <v>26</v>
      </c>
      <c r="S534" s="53"/>
      <c r="T534" s="53"/>
    </row>
    <row r="535" spans="1:20" ht="33.75">
      <c r="A535" s="2079"/>
      <c r="B535" s="2019"/>
      <c r="C535" s="1991"/>
      <c r="D535" s="1992"/>
      <c r="E535" s="1992"/>
      <c r="F535" s="18" t="s">
        <v>18</v>
      </c>
      <c r="G535" s="18" t="s">
        <v>19</v>
      </c>
      <c r="H535" s="18" t="s">
        <v>20</v>
      </c>
      <c r="I535" s="18" t="s">
        <v>21</v>
      </c>
      <c r="J535" s="1992"/>
      <c r="K535" s="1992"/>
      <c r="L535" s="1992"/>
      <c r="M535" s="1992"/>
      <c r="N535" s="1992"/>
      <c r="O535" s="2021"/>
      <c r="P535" s="1992"/>
      <c r="Q535" s="2010"/>
      <c r="S535" s="53"/>
      <c r="T535" s="53"/>
    </row>
    <row r="536" spans="1:20" ht="12.75">
      <c r="A536" s="2080"/>
      <c r="B536" s="2081"/>
      <c r="C536" s="1992"/>
      <c r="D536" s="127" t="s">
        <v>7</v>
      </c>
      <c r="E536" s="127" t="s">
        <v>8</v>
      </c>
      <c r="F536" s="127" t="s">
        <v>9</v>
      </c>
      <c r="G536" s="127" t="s">
        <v>9</v>
      </c>
      <c r="H536" s="127" t="s">
        <v>9</v>
      </c>
      <c r="I536" s="127" t="s">
        <v>9</v>
      </c>
      <c r="J536" s="127" t="s">
        <v>22</v>
      </c>
      <c r="K536" s="127" t="s">
        <v>9</v>
      </c>
      <c r="L536" s="127" t="s">
        <v>22</v>
      </c>
      <c r="M536" s="127" t="s">
        <v>77</v>
      </c>
      <c r="N536" s="127" t="s">
        <v>10</v>
      </c>
      <c r="O536" s="127" t="s">
        <v>78</v>
      </c>
      <c r="P536" s="128" t="s">
        <v>27</v>
      </c>
      <c r="Q536" s="129" t="s">
        <v>28</v>
      </c>
      <c r="S536" s="53"/>
      <c r="T536" s="53"/>
    </row>
    <row r="537" spans="1:20" ht="13.5" thickBot="1">
      <c r="A537" s="130">
        <v>1</v>
      </c>
      <c r="B537" s="131">
        <v>2</v>
      </c>
      <c r="C537" s="132">
        <v>3</v>
      </c>
      <c r="D537" s="133">
        <v>4</v>
      </c>
      <c r="E537" s="133">
        <v>5</v>
      </c>
      <c r="F537" s="133">
        <v>6</v>
      </c>
      <c r="G537" s="133">
        <v>7</v>
      </c>
      <c r="H537" s="133">
        <v>8</v>
      </c>
      <c r="I537" s="133">
        <v>9</v>
      </c>
      <c r="J537" s="133">
        <v>10</v>
      </c>
      <c r="K537" s="133">
        <v>11</v>
      </c>
      <c r="L537" s="132">
        <v>12</v>
      </c>
      <c r="M537" s="133">
        <v>13</v>
      </c>
      <c r="N537" s="133">
        <v>14</v>
      </c>
      <c r="O537" s="134">
        <v>15</v>
      </c>
      <c r="P537" s="132">
        <v>16</v>
      </c>
      <c r="Q537" s="135">
        <v>17</v>
      </c>
      <c r="S537" s="53"/>
      <c r="T537" s="53"/>
    </row>
    <row r="538" spans="1:20" ht="12.75">
      <c r="A538" s="2097" t="s">
        <v>108</v>
      </c>
      <c r="B538" s="337">
        <v>1</v>
      </c>
      <c r="C538" s="1634" t="s">
        <v>766</v>
      </c>
      <c r="D538" s="1635">
        <v>44</v>
      </c>
      <c r="E538" s="1635">
        <v>1985</v>
      </c>
      <c r="F538" s="1635">
        <v>18.803999999999998</v>
      </c>
      <c r="G538" s="1635">
        <v>4.265028</v>
      </c>
      <c r="H538" s="1635">
        <v>6.32</v>
      </c>
      <c r="I538" s="1636">
        <v>8.2189709999999998</v>
      </c>
      <c r="J538" s="1635">
        <v>2285.27</v>
      </c>
      <c r="K538" s="1637">
        <v>8.2189709999999998</v>
      </c>
      <c r="L538" s="1635">
        <v>2285.27</v>
      </c>
      <c r="M538" s="1638">
        <v>3.5964988819701827E-3</v>
      </c>
      <c r="N538" s="1639">
        <v>266.61400000000003</v>
      </c>
      <c r="O538" s="1640">
        <v>0.95887695291759845</v>
      </c>
      <c r="P538" s="1640">
        <v>215.78993291821098</v>
      </c>
      <c r="Q538" s="1641">
        <v>57.532617175055911</v>
      </c>
      <c r="S538" s="53"/>
      <c r="T538" s="53"/>
    </row>
    <row r="539" spans="1:20" ht="12.75">
      <c r="A539" s="2098"/>
      <c r="B539" s="138">
        <v>2</v>
      </c>
      <c r="C539" s="1642" t="s">
        <v>767</v>
      </c>
      <c r="D539" s="1643">
        <v>45</v>
      </c>
      <c r="E539" s="1643">
        <v>1975</v>
      </c>
      <c r="F539" s="1643">
        <v>19.344000000000001</v>
      </c>
      <c r="G539" s="1643">
        <v>1.8876630000000001</v>
      </c>
      <c r="H539" s="1643">
        <v>7.2</v>
      </c>
      <c r="I539" s="1644">
        <v>10.256335</v>
      </c>
      <c r="J539" s="1643">
        <v>2325.2199999999998</v>
      </c>
      <c r="K539" s="1645">
        <v>10.256335</v>
      </c>
      <c r="L539" s="1646">
        <v>2325.2199999999998</v>
      </c>
      <c r="M539" s="1647">
        <v>4.41090950533713E-3</v>
      </c>
      <c r="N539" s="1648">
        <v>266.61400000000003</v>
      </c>
      <c r="O539" s="1649">
        <v>1.1760102268559538</v>
      </c>
      <c r="P539" s="1649">
        <v>264.65457032022783</v>
      </c>
      <c r="Q539" s="1650">
        <v>70.560613611357226</v>
      </c>
      <c r="S539" s="53"/>
      <c r="T539" s="53"/>
    </row>
    <row r="540" spans="1:20" ht="12.75">
      <c r="A540" s="2098"/>
      <c r="B540" s="138">
        <v>3</v>
      </c>
      <c r="C540" s="615"/>
      <c r="D540" s="136"/>
      <c r="E540" s="136"/>
      <c r="F540" s="616"/>
      <c r="G540" s="617"/>
      <c r="H540" s="617"/>
      <c r="I540" s="617"/>
      <c r="J540" s="617"/>
      <c r="K540" s="618"/>
      <c r="L540" s="618"/>
      <c r="M540" s="618"/>
      <c r="N540" s="619"/>
      <c r="O540" s="620"/>
      <c r="P540" s="145"/>
      <c r="Q540" s="146"/>
      <c r="S540" s="53"/>
      <c r="T540" s="53"/>
    </row>
    <row r="541" spans="1:20" ht="12.75">
      <c r="A541" s="2098"/>
      <c r="B541" s="138">
        <v>4</v>
      </c>
      <c r="C541" s="615"/>
      <c r="D541" s="136"/>
      <c r="E541" s="136"/>
      <c r="F541" s="616"/>
      <c r="G541" s="617"/>
      <c r="H541" s="617"/>
      <c r="I541" s="617"/>
      <c r="J541" s="617"/>
      <c r="K541" s="618"/>
      <c r="L541" s="618"/>
      <c r="M541" s="618"/>
      <c r="N541" s="619"/>
      <c r="O541" s="620"/>
      <c r="P541" s="145"/>
      <c r="Q541" s="146"/>
      <c r="S541" s="53"/>
      <c r="T541" s="53"/>
    </row>
    <row r="542" spans="1:20" ht="12.75">
      <c r="A542" s="2098"/>
      <c r="B542" s="138">
        <v>5</v>
      </c>
      <c r="C542" s="615"/>
      <c r="D542" s="136"/>
      <c r="E542" s="136"/>
      <c r="F542" s="616"/>
      <c r="G542" s="617"/>
      <c r="H542" s="617"/>
      <c r="I542" s="617"/>
      <c r="J542" s="617"/>
      <c r="K542" s="618"/>
      <c r="L542" s="618"/>
      <c r="M542" s="618"/>
      <c r="N542" s="619"/>
      <c r="O542" s="620"/>
      <c r="P542" s="145"/>
      <c r="Q542" s="146"/>
      <c r="S542" s="53"/>
      <c r="T542" s="53"/>
    </row>
    <row r="543" spans="1:20" ht="12.75">
      <c r="A543" s="2098"/>
      <c r="B543" s="138">
        <v>6</v>
      </c>
      <c r="C543" s="137"/>
      <c r="D543" s="138"/>
      <c r="E543" s="138"/>
      <c r="F543" s="139"/>
      <c r="G543" s="140"/>
      <c r="H543" s="140"/>
      <c r="I543" s="140"/>
      <c r="J543" s="140"/>
      <c r="K543" s="141"/>
      <c r="L543" s="618"/>
      <c r="M543" s="142"/>
      <c r="N543" s="143"/>
      <c r="O543" s="144"/>
      <c r="P543" s="145"/>
      <c r="Q543" s="146"/>
      <c r="S543" s="53"/>
      <c r="T543" s="53"/>
    </row>
    <row r="544" spans="1:20" ht="12.75">
      <c r="A544" s="2098"/>
      <c r="B544" s="138">
        <v>7</v>
      </c>
      <c r="C544" s="137"/>
      <c r="D544" s="138"/>
      <c r="E544" s="138"/>
      <c r="F544" s="139"/>
      <c r="G544" s="140"/>
      <c r="H544" s="140"/>
      <c r="I544" s="140"/>
      <c r="J544" s="140"/>
      <c r="K544" s="141"/>
      <c r="L544" s="618"/>
      <c r="M544" s="142"/>
      <c r="N544" s="143"/>
      <c r="O544" s="144"/>
      <c r="P544" s="145"/>
      <c r="Q544" s="146"/>
      <c r="S544" s="53"/>
      <c r="T544" s="53"/>
    </row>
    <row r="545" spans="1:20" ht="12.75">
      <c r="A545" s="2098"/>
      <c r="B545" s="138">
        <v>8</v>
      </c>
      <c r="C545" s="137"/>
      <c r="D545" s="138"/>
      <c r="E545" s="138"/>
      <c r="F545" s="139"/>
      <c r="G545" s="140"/>
      <c r="H545" s="140"/>
      <c r="I545" s="140"/>
      <c r="J545" s="140"/>
      <c r="K545" s="141"/>
      <c r="L545" s="618"/>
      <c r="M545" s="142"/>
      <c r="N545" s="143"/>
      <c r="O545" s="144"/>
      <c r="P545" s="145"/>
      <c r="Q545" s="146"/>
      <c r="S545" s="53"/>
      <c r="T545" s="53"/>
    </row>
    <row r="546" spans="1:20" ht="12.75">
      <c r="A546" s="2098"/>
      <c r="B546" s="138">
        <v>9</v>
      </c>
      <c r="C546" s="137"/>
      <c r="D546" s="138"/>
      <c r="E546" s="138"/>
      <c r="F546" s="139"/>
      <c r="G546" s="140"/>
      <c r="H546" s="140"/>
      <c r="I546" s="140"/>
      <c r="J546" s="140"/>
      <c r="K546" s="141"/>
      <c r="L546" s="618"/>
      <c r="M546" s="142"/>
      <c r="N546" s="143"/>
      <c r="O546" s="144"/>
      <c r="P546" s="145"/>
      <c r="Q546" s="146"/>
      <c r="S546" s="53"/>
      <c r="T546" s="53"/>
    </row>
    <row r="547" spans="1:20" ht="13.5" thickBot="1">
      <c r="A547" s="2098"/>
      <c r="B547" s="138">
        <v>10</v>
      </c>
      <c r="C547" s="606"/>
      <c r="D547" s="607"/>
      <c r="E547" s="607"/>
      <c r="F547" s="608"/>
      <c r="G547" s="609"/>
      <c r="H547" s="609"/>
      <c r="I547" s="609"/>
      <c r="J547" s="609"/>
      <c r="K547" s="610"/>
      <c r="L547" s="621"/>
      <c r="M547" s="611"/>
      <c r="N547" s="612"/>
      <c r="O547" s="613"/>
      <c r="P547" s="614"/>
      <c r="Q547" s="147"/>
      <c r="S547" s="53"/>
      <c r="T547" s="53"/>
    </row>
    <row r="548" spans="1:20" ht="12.75">
      <c r="A548" s="2099" t="s">
        <v>114</v>
      </c>
      <c r="B548" s="14">
        <v>1</v>
      </c>
      <c r="C548" s="13"/>
      <c r="D548" s="14"/>
      <c r="E548" s="14"/>
      <c r="F548" s="148"/>
      <c r="G548" s="148"/>
      <c r="H548" s="148"/>
      <c r="I548" s="148"/>
      <c r="J548" s="148"/>
      <c r="K548" s="149"/>
      <c r="L548" s="149"/>
      <c r="M548" s="149"/>
      <c r="N548" s="151"/>
      <c r="O548" s="103"/>
      <c r="P548" s="152"/>
      <c r="Q548" s="153"/>
      <c r="S548" s="53"/>
      <c r="T548" s="53"/>
    </row>
    <row r="549" spans="1:20" ht="12.75">
      <c r="A549" s="2100"/>
      <c r="B549" s="15">
        <v>2</v>
      </c>
      <c r="C549" s="11"/>
      <c r="D549" s="15"/>
      <c r="E549" s="15"/>
      <c r="F549" s="154"/>
      <c r="G549" s="154"/>
      <c r="H549" s="154"/>
      <c r="I549" s="154"/>
      <c r="J549" s="154"/>
      <c r="K549" s="80"/>
      <c r="L549" s="80"/>
      <c r="M549" s="80"/>
      <c r="N549" s="156"/>
      <c r="O549" s="70"/>
      <c r="P549" s="157"/>
      <c r="Q549" s="158"/>
      <c r="S549" s="53"/>
      <c r="T549" s="53"/>
    </row>
    <row r="550" spans="1:20" ht="12.75">
      <c r="A550" s="2100"/>
      <c r="B550" s="15">
        <v>3</v>
      </c>
      <c r="C550" s="11"/>
      <c r="D550" s="15"/>
      <c r="E550" s="15"/>
      <c r="F550" s="154"/>
      <c r="G550" s="154"/>
      <c r="H550" s="154"/>
      <c r="I550" s="154"/>
      <c r="J550" s="154"/>
      <c r="K550" s="80"/>
      <c r="L550" s="80"/>
      <c r="M550" s="80"/>
      <c r="N550" s="156"/>
      <c r="O550" s="70"/>
      <c r="P550" s="157"/>
      <c r="Q550" s="158"/>
      <c r="S550" s="53"/>
      <c r="T550" s="53"/>
    </row>
    <row r="551" spans="1:20" ht="12.75">
      <c r="A551" s="2100"/>
      <c r="B551" s="15">
        <v>4</v>
      </c>
      <c r="C551" s="11"/>
      <c r="D551" s="15"/>
      <c r="E551" s="15"/>
      <c r="F551" s="154"/>
      <c r="G551" s="154"/>
      <c r="H551" s="154"/>
      <c r="I551" s="154"/>
      <c r="J551" s="154"/>
      <c r="K551" s="80"/>
      <c r="L551" s="80"/>
      <c r="M551" s="80"/>
      <c r="N551" s="156"/>
      <c r="O551" s="70"/>
      <c r="P551" s="157"/>
      <c r="Q551" s="158"/>
      <c r="S551" s="53"/>
      <c r="T551" s="53"/>
    </row>
    <row r="552" spans="1:20" ht="12.75">
      <c r="A552" s="2100"/>
      <c r="B552" s="15">
        <v>5</v>
      </c>
      <c r="C552" s="11"/>
      <c r="D552" s="15"/>
      <c r="E552" s="15"/>
      <c r="F552" s="154"/>
      <c r="G552" s="154"/>
      <c r="H552" s="154"/>
      <c r="I552" s="154"/>
      <c r="J552" s="154"/>
      <c r="K552" s="80"/>
      <c r="L552" s="80"/>
      <c r="M552" s="80"/>
      <c r="N552" s="156"/>
      <c r="O552" s="70"/>
      <c r="P552" s="157"/>
      <c r="Q552" s="158"/>
      <c r="S552" s="53"/>
      <c r="T552" s="53"/>
    </row>
    <row r="553" spans="1:20" ht="12.75">
      <c r="A553" s="2100"/>
      <c r="B553" s="15">
        <v>6</v>
      </c>
      <c r="C553" s="11"/>
      <c r="D553" s="15"/>
      <c r="E553" s="15"/>
      <c r="F553" s="154"/>
      <c r="G553" s="154"/>
      <c r="H553" s="154"/>
      <c r="I553" s="154"/>
      <c r="J553" s="154"/>
      <c r="K553" s="80"/>
      <c r="L553" s="80"/>
      <c r="M553" s="80"/>
      <c r="N553" s="156"/>
      <c r="O553" s="70"/>
      <c r="P553" s="157"/>
      <c r="Q553" s="158"/>
      <c r="S553" s="53"/>
      <c r="T553" s="53"/>
    </row>
    <row r="554" spans="1:20" ht="12.75">
      <c r="A554" s="2100"/>
      <c r="B554" s="15">
        <v>7</v>
      </c>
      <c r="C554" s="11"/>
      <c r="D554" s="15"/>
      <c r="E554" s="15"/>
      <c r="F554" s="154"/>
      <c r="G554" s="154"/>
      <c r="H554" s="154"/>
      <c r="I554" s="154"/>
      <c r="J554" s="154"/>
      <c r="K554" s="80"/>
      <c r="L554" s="80"/>
      <c r="M554" s="80"/>
      <c r="N554" s="156"/>
      <c r="O554" s="70"/>
      <c r="P554" s="157"/>
      <c r="Q554" s="158"/>
      <c r="S554" s="53"/>
      <c r="T554" s="53"/>
    </row>
    <row r="555" spans="1:20" ht="12.75">
      <c r="A555" s="2100"/>
      <c r="B555" s="15">
        <v>8</v>
      </c>
      <c r="C555" s="11"/>
      <c r="D555" s="15"/>
      <c r="E555" s="15"/>
      <c r="F555" s="154"/>
      <c r="G555" s="154"/>
      <c r="H555" s="154"/>
      <c r="I555" s="154"/>
      <c r="J555" s="154"/>
      <c r="K555" s="80"/>
      <c r="L555" s="80"/>
      <c r="M555" s="80"/>
      <c r="N555" s="156"/>
      <c r="O555" s="70"/>
      <c r="P555" s="157"/>
      <c r="Q555" s="158"/>
      <c r="S555" s="53"/>
      <c r="T555" s="53"/>
    </row>
    <row r="556" spans="1:20" ht="12.75">
      <c r="A556" s="2100"/>
      <c r="B556" s="15">
        <v>9</v>
      </c>
      <c r="C556" s="11"/>
      <c r="D556" s="15"/>
      <c r="E556" s="15"/>
      <c r="F556" s="154"/>
      <c r="G556" s="154"/>
      <c r="H556" s="154"/>
      <c r="I556" s="154"/>
      <c r="J556" s="154"/>
      <c r="K556" s="80"/>
      <c r="L556" s="80"/>
      <c r="M556" s="80"/>
      <c r="N556" s="156"/>
      <c r="O556" s="70"/>
      <c r="P556" s="157"/>
      <c r="Q556" s="158"/>
      <c r="S556" s="53"/>
      <c r="T556" s="53"/>
    </row>
    <row r="557" spans="1:20" ht="13.5" thickBot="1">
      <c r="A557" s="2101"/>
      <c r="B557" s="55">
        <v>10</v>
      </c>
      <c r="C557" s="11"/>
      <c r="D557" s="15"/>
      <c r="E557" s="15"/>
      <c r="F557" s="154"/>
      <c r="G557" s="154"/>
      <c r="H557" s="154"/>
      <c r="I557" s="154"/>
      <c r="J557" s="154"/>
      <c r="K557" s="80"/>
      <c r="L557" s="80"/>
      <c r="M557" s="80"/>
      <c r="N557" s="156"/>
      <c r="O557" s="70"/>
      <c r="P557" s="157"/>
      <c r="Q557" s="158"/>
      <c r="S557" s="53"/>
      <c r="T557" s="53"/>
    </row>
    <row r="558" spans="1:20" ht="12.75">
      <c r="A558" s="2102" t="s">
        <v>123</v>
      </c>
      <c r="B558" s="159">
        <v>1</v>
      </c>
      <c r="C558" s="160"/>
      <c r="D558" s="159"/>
      <c r="E558" s="159"/>
      <c r="F558" s="161"/>
      <c r="G558" s="161"/>
      <c r="H558" s="161"/>
      <c r="I558" s="161"/>
      <c r="J558" s="161"/>
      <c r="K558" s="162"/>
      <c r="L558" s="162"/>
      <c r="M558" s="162"/>
      <c r="N558" s="164"/>
      <c r="O558" s="165"/>
      <c r="P558" s="166"/>
      <c r="Q558" s="167"/>
      <c r="S558" s="53"/>
      <c r="T558" s="53"/>
    </row>
    <row r="559" spans="1:20" ht="12.75">
      <c r="A559" s="2103"/>
      <c r="B559" s="168">
        <v>2</v>
      </c>
      <c r="C559" s="169"/>
      <c r="D559" s="168"/>
      <c r="E559" s="168"/>
      <c r="F559" s="170"/>
      <c r="G559" s="170"/>
      <c r="H559" s="170"/>
      <c r="I559" s="170"/>
      <c r="J559" s="170"/>
      <c r="K559" s="171"/>
      <c r="L559" s="171"/>
      <c r="M559" s="171"/>
      <c r="N559" s="173"/>
      <c r="O559" s="174"/>
      <c r="P559" s="175"/>
      <c r="Q559" s="176"/>
      <c r="S559" s="53"/>
      <c r="T559" s="53"/>
    </row>
    <row r="560" spans="1:20" ht="12.75">
      <c r="A560" s="2103"/>
      <c r="B560" s="168">
        <v>3</v>
      </c>
      <c r="C560" s="169"/>
      <c r="D560" s="168"/>
      <c r="E560" s="168"/>
      <c r="F560" s="170"/>
      <c r="G560" s="170"/>
      <c r="H560" s="170"/>
      <c r="I560" s="170"/>
      <c r="J560" s="170"/>
      <c r="K560" s="171"/>
      <c r="L560" s="171"/>
      <c r="M560" s="172"/>
      <c r="N560" s="173"/>
      <c r="O560" s="174"/>
      <c r="P560" s="175"/>
      <c r="Q560" s="176"/>
      <c r="S560" s="53"/>
      <c r="T560" s="53"/>
    </row>
    <row r="561" spans="1:20" ht="12.75">
      <c r="A561" s="2103"/>
      <c r="B561" s="168">
        <v>4</v>
      </c>
      <c r="C561" s="169"/>
      <c r="D561" s="168"/>
      <c r="E561" s="168"/>
      <c r="F561" s="170"/>
      <c r="G561" s="170"/>
      <c r="H561" s="170"/>
      <c r="I561" s="170"/>
      <c r="J561" s="170"/>
      <c r="K561" s="171"/>
      <c r="L561" s="171"/>
      <c r="M561" s="172"/>
      <c r="N561" s="173"/>
      <c r="O561" s="174"/>
      <c r="P561" s="175"/>
      <c r="Q561" s="176"/>
      <c r="S561" s="53"/>
      <c r="T561" s="53"/>
    </row>
    <row r="562" spans="1:20" ht="12.75">
      <c r="A562" s="2103"/>
      <c r="B562" s="168">
        <v>5</v>
      </c>
      <c r="C562" s="169"/>
      <c r="D562" s="168"/>
      <c r="E562" s="168"/>
      <c r="F562" s="170"/>
      <c r="G562" s="170"/>
      <c r="H562" s="170"/>
      <c r="I562" s="170"/>
      <c r="J562" s="170"/>
      <c r="K562" s="171"/>
      <c r="L562" s="171"/>
      <c r="M562" s="172"/>
      <c r="N562" s="173"/>
      <c r="O562" s="174"/>
      <c r="P562" s="175"/>
      <c r="Q562" s="176"/>
      <c r="S562" s="53"/>
      <c r="T562" s="53"/>
    </row>
    <row r="563" spans="1:20" ht="12.75">
      <c r="A563" s="2103"/>
      <c r="B563" s="168">
        <v>6</v>
      </c>
      <c r="C563" s="169"/>
      <c r="D563" s="168"/>
      <c r="E563" s="168"/>
      <c r="F563" s="170"/>
      <c r="G563" s="170"/>
      <c r="H563" s="170"/>
      <c r="I563" s="170"/>
      <c r="J563" s="170"/>
      <c r="K563" s="171"/>
      <c r="L563" s="171"/>
      <c r="M563" s="172"/>
      <c r="N563" s="173"/>
      <c r="O563" s="174"/>
      <c r="P563" s="175"/>
      <c r="Q563" s="176"/>
      <c r="S563" s="53"/>
      <c r="T563" s="53"/>
    </row>
    <row r="564" spans="1:20" ht="12.75">
      <c r="A564" s="2103"/>
      <c r="B564" s="168">
        <v>7</v>
      </c>
      <c r="C564" s="169"/>
      <c r="D564" s="168"/>
      <c r="E564" s="168"/>
      <c r="F564" s="170"/>
      <c r="G564" s="170"/>
      <c r="H564" s="170"/>
      <c r="I564" s="170"/>
      <c r="J564" s="170"/>
      <c r="K564" s="171"/>
      <c r="L564" s="171"/>
      <c r="M564" s="172"/>
      <c r="N564" s="173"/>
      <c r="O564" s="174"/>
      <c r="P564" s="175"/>
      <c r="Q564" s="176"/>
      <c r="S564" s="53"/>
      <c r="T564" s="53"/>
    </row>
    <row r="565" spans="1:20" ht="12.75">
      <c r="A565" s="2103"/>
      <c r="B565" s="168">
        <v>8</v>
      </c>
      <c r="C565" s="169"/>
      <c r="D565" s="168"/>
      <c r="E565" s="168"/>
      <c r="F565" s="170"/>
      <c r="G565" s="170"/>
      <c r="H565" s="170"/>
      <c r="I565" s="170"/>
      <c r="J565" s="170"/>
      <c r="K565" s="171"/>
      <c r="L565" s="171"/>
      <c r="M565" s="172"/>
      <c r="N565" s="173"/>
      <c r="O565" s="174"/>
      <c r="P565" s="175"/>
      <c r="Q565" s="176"/>
      <c r="S565" s="53"/>
      <c r="T565" s="53"/>
    </row>
    <row r="566" spans="1:20" ht="12.75">
      <c r="A566" s="2103"/>
      <c r="B566" s="168">
        <v>9</v>
      </c>
      <c r="C566" s="169"/>
      <c r="D566" s="168"/>
      <c r="E566" s="168"/>
      <c r="F566" s="170"/>
      <c r="G566" s="170"/>
      <c r="H566" s="170"/>
      <c r="I566" s="170"/>
      <c r="J566" s="170"/>
      <c r="K566" s="171"/>
      <c r="L566" s="171"/>
      <c r="M566" s="172"/>
      <c r="N566" s="173"/>
      <c r="O566" s="174"/>
      <c r="P566" s="175"/>
      <c r="Q566" s="176"/>
      <c r="S566" s="53"/>
      <c r="T566" s="53"/>
    </row>
    <row r="567" spans="1:20" ht="13.5" thickBot="1">
      <c r="A567" s="2104"/>
      <c r="B567" s="177">
        <v>10</v>
      </c>
      <c r="C567" s="178"/>
      <c r="D567" s="177"/>
      <c r="E567" s="177"/>
      <c r="F567" s="179"/>
      <c r="G567" s="179"/>
      <c r="H567" s="179"/>
      <c r="I567" s="179"/>
      <c r="J567" s="179"/>
      <c r="K567" s="180"/>
      <c r="L567" s="180"/>
      <c r="M567" s="181"/>
      <c r="N567" s="182"/>
      <c r="O567" s="183"/>
      <c r="P567" s="184"/>
      <c r="Q567" s="185"/>
      <c r="S567" s="53"/>
      <c r="T567" s="53"/>
    </row>
    <row r="568" spans="1:20" ht="12.75">
      <c r="A568" s="2070" t="s">
        <v>134</v>
      </c>
      <c r="B568" s="105">
        <v>1</v>
      </c>
      <c r="C568" s="1607" t="s">
        <v>264</v>
      </c>
      <c r="D568" s="1608">
        <v>50</v>
      </c>
      <c r="E568" s="1608">
        <v>1971</v>
      </c>
      <c r="F568" s="1609">
        <v>51.295000000000002</v>
      </c>
      <c r="G568" s="1609">
        <v>3.7528860000000002</v>
      </c>
      <c r="H568" s="1609">
        <v>8</v>
      </c>
      <c r="I568" s="1609">
        <v>39.542113999999998</v>
      </c>
      <c r="J568" s="1609">
        <v>2518.19</v>
      </c>
      <c r="K568" s="1610">
        <v>39.542113999999998</v>
      </c>
      <c r="L568" s="1609">
        <v>2518.19</v>
      </c>
      <c r="M568" s="1611">
        <v>1.5702593529479506E-2</v>
      </c>
      <c r="N568" s="1612">
        <v>266.61400000000003</v>
      </c>
      <c r="O568" s="1613">
        <v>4.1865312712686498</v>
      </c>
      <c r="P568" s="1614">
        <v>942.15561176877043</v>
      </c>
      <c r="Q568" s="1615">
        <v>251.19187627611899</v>
      </c>
      <c r="S568" s="53"/>
      <c r="T568" s="53"/>
    </row>
    <row r="569" spans="1:20" ht="12.75">
      <c r="A569" s="2071"/>
      <c r="B569" s="105">
        <v>2</v>
      </c>
      <c r="C569" s="1607" t="s">
        <v>260</v>
      </c>
      <c r="D569" s="1608">
        <v>20</v>
      </c>
      <c r="E569" s="1608">
        <v>1973</v>
      </c>
      <c r="F569" s="1609">
        <v>19.93</v>
      </c>
      <c r="G569" s="1609">
        <v>1.239606</v>
      </c>
      <c r="H569" s="1609">
        <v>3.2</v>
      </c>
      <c r="I569" s="1609">
        <v>15.490394</v>
      </c>
      <c r="J569" s="1609">
        <v>929.05</v>
      </c>
      <c r="K569" s="1610">
        <v>15.490394</v>
      </c>
      <c r="L569" s="1609">
        <v>929.05</v>
      </c>
      <c r="M569" s="1611">
        <v>1.6673369571067222E-2</v>
      </c>
      <c r="N569" s="1612">
        <v>266.61400000000003</v>
      </c>
      <c r="O569" s="1613">
        <v>4.4453537548205171</v>
      </c>
      <c r="P569" s="1614">
        <v>1000.4021742640332</v>
      </c>
      <c r="Q569" s="1615">
        <v>266.72122528923097</v>
      </c>
      <c r="S569" s="53"/>
      <c r="T569" s="53"/>
    </row>
    <row r="570" spans="1:20" ht="12.75">
      <c r="A570" s="2071"/>
      <c r="B570" s="105">
        <v>3</v>
      </c>
      <c r="C570" s="1607" t="s">
        <v>263</v>
      </c>
      <c r="D570" s="1608">
        <v>32</v>
      </c>
      <c r="E570" s="1608">
        <v>1967</v>
      </c>
      <c r="F570" s="1609">
        <v>25.606000000000002</v>
      </c>
      <c r="G570" s="1609">
        <v>0</v>
      </c>
      <c r="H570" s="1609">
        <v>0</v>
      </c>
      <c r="I570" s="1609">
        <v>25.606000000000002</v>
      </c>
      <c r="J570" s="1609">
        <v>1535</v>
      </c>
      <c r="K570" s="1610">
        <v>25.606000000000002</v>
      </c>
      <c r="L570" s="1609">
        <v>1535</v>
      </c>
      <c r="M570" s="1611">
        <v>1.6681433224755703E-2</v>
      </c>
      <c r="N570" s="1612">
        <v>266.61400000000003</v>
      </c>
      <c r="O570" s="1613">
        <v>4.447503637785017</v>
      </c>
      <c r="P570" s="1614">
        <v>1000.8859934853423</v>
      </c>
      <c r="Q570" s="1615">
        <v>266.85021826710107</v>
      </c>
      <c r="S570" s="53"/>
      <c r="T570" s="53"/>
    </row>
    <row r="571" spans="1:20" ht="12.75">
      <c r="A571" s="2071"/>
      <c r="B571" s="105">
        <v>4</v>
      </c>
      <c r="C571" s="1607" t="s">
        <v>261</v>
      </c>
      <c r="D571" s="1608">
        <v>43</v>
      </c>
      <c r="E571" s="1608">
        <v>1971</v>
      </c>
      <c r="F571" s="1609">
        <v>29.77</v>
      </c>
      <c r="G571" s="1609">
        <v>0</v>
      </c>
      <c r="H571" s="1609">
        <v>0</v>
      </c>
      <c r="I571" s="1609">
        <v>29.769998999999999</v>
      </c>
      <c r="J571" s="1609">
        <v>1764.69</v>
      </c>
      <c r="K571" s="1610">
        <v>29.769998999999999</v>
      </c>
      <c r="L571" s="1609">
        <v>1764.69</v>
      </c>
      <c r="M571" s="1611">
        <v>1.6869817928361355E-2</v>
      </c>
      <c r="N571" s="1612">
        <v>266.61400000000003</v>
      </c>
      <c r="O571" s="1613">
        <v>4.4977296371521351</v>
      </c>
      <c r="P571" s="1614">
        <v>1012.1890757016814</v>
      </c>
      <c r="Q571" s="1615">
        <v>269.86377822912812</v>
      </c>
      <c r="S571" s="53"/>
      <c r="T571" s="53"/>
    </row>
    <row r="572" spans="1:20" ht="12.75">
      <c r="A572" s="2071"/>
      <c r="B572" s="105">
        <v>5</v>
      </c>
      <c r="C572" s="1607" t="s">
        <v>262</v>
      </c>
      <c r="D572" s="1608">
        <v>44</v>
      </c>
      <c r="E572" s="1608">
        <v>1964</v>
      </c>
      <c r="F572" s="1609">
        <v>39.585000000000001</v>
      </c>
      <c r="G572" s="1609">
        <v>2.6316510000000002</v>
      </c>
      <c r="H572" s="1609">
        <v>4.8</v>
      </c>
      <c r="I572" s="1609">
        <v>32.153351000000001</v>
      </c>
      <c r="J572" s="1609">
        <v>1865.95</v>
      </c>
      <c r="K572" s="1610">
        <v>32.153351000000001</v>
      </c>
      <c r="L572" s="1609">
        <v>1865.95</v>
      </c>
      <c r="M572" s="1611">
        <v>1.7231625177523514E-2</v>
      </c>
      <c r="N572" s="1612">
        <v>266.61400000000003</v>
      </c>
      <c r="O572" s="1613">
        <v>4.5941925150802545</v>
      </c>
      <c r="P572" s="1614">
        <v>1033.8975106514108</v>
      </c>
      <c r="Q572" s="1615">
        <v>275.65155090481528</v>
      </c>
      <c r="S572" s="53"/>
      <c r="T572" s="53"/>
    </row>
    <row r="573" spans="1:20" ht="12.75">
      <c r="A573" s="2071"/>
      <c r="B573" s="105">
        <v>6</v>
      </c>
      <c r="C573" s="750"/>
      <c r="D573" s="751"/>
      <c r="E573" s="751"/>
      <c r="F573" s="752"/>
      <c r="G573" s="752"/>
      <c r="H573" s="752"/>
      <c r="I573" s="752"/>
      <c r="J573" s="752"/>
      <c r="K573" s="753"/>
      <c r="L573" s="752"/>
      <c r="M573" s="754"/>
      <c r="N573" s="755"/>
      <c r="O573" s="756"/>
      <c r="P573" s="757"/>
      <c r="Q573" s="758"/>
      <c r="S573" s="53"/>
      <c r="T573" s="53"/>
    </row>
    <row r="574" spans="1:20" ht="12.75">
      <c r="A574" s="2071"/>
      <c r="B574" s="105">
        <v>7</v>
      </c>
      <c r="C574" s="750"/>
      <c r="D574" s="751"/>
      <c r="E574" s="751"/>
      <c r="F574" s="752"/>
      <c r="G574" s="752"/>
      <c r="H574" s="752"/>
      <c r="I574" s="752"/>
      <c r="J574" s="752"/>
      <c r="K574" s="753"/>
      <c r="L574" s="752"/>
      <c r="M574" s="754"/>
      <c r="N574" s="755"/>
      <c r="O574" s="756"/>
      <c r="P574" s="757"/>
      <c r="Q574" s="758"/>
      <c r="S574" s="53"/>
      <c r="T574" s="53"/>
    </row>
    <row r="575" spans="1:20" ht="12.75">
      <c r="A575" s="2071"/>
      <c r="B575" s="105">
        <v>8</v>
      </c>
      <c r="C575" s="750"/>
      <c r="D575" s="751"/>
      <c r="E575" s="751"/>
      <c r="F575" s="752"/>
      <c r="G575" s="752"/>
      <c r="H575" s="752"/>
      <c r="I575" s="752"/>
      <c r="J575" s="752"/>
      <c r="K575" s="753"/>
      <c r="L575" s="752"/>
      <c r="M575" s="754"/>
      <c r="N575" s="755"/>
      <c r="O575" s="756"/>
      <c r="P575" s="757"/>
      <c r="Q575" s="758"/>
      <c r="S575" s="53"/>
      <c r="T575" s="53"/>
    </row>
    <row r="576" spans="1:20" ht="12.75" customHeight="1">
      <c r="A576" s="2071"/>
      <c r="B576" s="105">
        <v>9</v>
      </c>
      <c r="C576" s="750"/>
      <c r="D576" s="751"/>
      <c r="E576" s="751"/>
      <c r="F576" s="752"/>
      <c r="G576" s="752"/>
      <c r="H576" s="752"/>
      <c r="I576" s="752"/>
      <c r="J576" s="752"/>
      <c r="K576" s="753"/>
      <c r="L576" s="752"/>
      <c r="M576" s="754"/>
      <c r="N576" s="755"/>
      <c r="O576" s="756"/>
      <c r="P576" s="757"/>
      <c r="Q576" s="758"/>
      <c r="S576" s="53"/>
      <c r="T576" s="53"/>
    </row>
    <row r="577" spans="1:20" ht="13.5" thickBot="1">
      <c r="A577" s="2071"/>
      <c r="B577" s="188">
        <v>10</v>
      </c>
      <c r="C577" s="795"/>
      <c r="D577" s="796"/>
      <c r="E577" s="796"/>
      <c r="F577" s="797"/>
      <c r="G577" s="797"/>
      <c r="H577" s="797"/>
      <c r="I577" s="797"/>
      <c r="J577" s="797"/>
      <c r="K577" s="798"/>
      <c r="L577" s="797"/>
      <c r="M577" s="799"/>
      <c r="N577" s="800"/>
      <c r="O577" s="801"/>
      <c r="P577" s="802"/>
      <c r="Q577" s="803"/>
      <c r="S577" s="53"/>
      <c r="T577" s="53"/>
    </row>
    <row r="578" spans="1:20" ht="12.75">
      <c r="A578" s="2072" t="s">
        <v>145</v>
      </c>
      <c r="B578" s="189">
        <v>1</v>
      </c>
      <c r="C578" s="1616" t="s">
        <v>266</v>
      </c>
      <c r="D578" s="1617">
        <v>29</v>
      </c>
      <c r="E578" s="1617">
        <v>1960</v>
      </c>
      <c r="F578" s="1618">
        <v>20.5</v>
      </c>
      <c r="G578" s="1618">
        <v>0</v>
      </c>
      <c r="H578" s="1618">
        <v>0</v>
      </c>
      <c r="I578" s="1618">
        <v>20.499998999999999</v>
      </c>
      <c r="J578" s="1618">
        <v>1187.67</v>
      </c>
      <c r="K578" s="1619">
        <v>20.499998999999999</v>
      </c>
      <c r="L578" s="1618">
        <v>1187.67</v>
      </c>
      <c r="M578" s="1620">
        <v>1.7260686049155066E-2</v>
      </c>
      <c r="N578" s="1621">
        <v>266.61400000000003</v>
      </c>
      <c r="O578" s="1622">
        <v>4.6019405503094291</v>
      </c>
      <c r="P578" s="1623">
        <v>1035.6411629493039</v>
      </c>
      <c r="Q578" s="1624">
        <v>276.11643301856577</v>
      </c>
      <c r="S578" s="53"/>
      <c r="T578" s="53"/>
    </row>
    <row r="579" spans="1:20" ht="12.75">
      <c r="A579" s="2073"/>
      <c r="B579" s="190">
        <v>2</v>
      </c>
      <c r="C579" s="1625" t="s">
        <v>267</v>
      </c>
      <c r="D579" s="1626">
        <v>32</v>
      </c>
      <c r="E579" s="1626">
        <v>1965</v>
      </c>
      <c r="F579" s="1627">
        <v>26.452000000000002</v>
      </c>
      <c r="G579" s="1627">
        <v>0</v>
      </c>
      <c r="H579" s="1627">
        <v>0</v>
      </c>
      <c r="I579" s="1627">
        <v>26.451998</v>
      </c>
      <c r="J579" s="1627">
        <v>1419.59</v>
      </c>
      <c r="K579" s="1628">
        <v>26.451998</v>
      </c>
      <c r="L579" s="1627">
        <v>1419.59</v>
      </c>
      <c r="M579" s="1629">
        <v>1.8633547714480943E-2</v>
      </c>
      <c r="N579" s="1630">
        <v>266.61400000000003</v>
      </c>
      <c r="O579" s="1631">
        <v>4.967964690348623</v>
      </c>
      <c r="P579" s="1632">
        <v>1118.0128628688567</v>
      </c>
      <c r="Q579" s="1633">
        <v>298.07788142091738</v>
      </c>
      <c r="S579" s="53"/>
      <c r="T579" s="53"/>
    </row>
    <row r="580" spans="1:20" ht="12.75">
      <c r="A580" s="2073"/>
      <c r="B580" s="190">
        <v>3</v>
      </c>
      <c r="C580" s="1625" t="s">
        <v>268</v>
      </c>
      <c r="D580" s="1626">
        <v>45</v>
      </c>
      <c r="E580" s="1626">
        <v>1982</v>
      </c>
      <c r="F580" s="1627">
        <v>34.216999999999999</v>
      </c>
      <c r="G580" s="1627">
        <v>3.5795370000000002</v>
      </c>
      <c r="H580" s="1627">
        <v>0.44500000000000001</v>
      </c>
      <c r="I580" s="1627">
        <v>30.192464000000001</v>
      </c>
      <c r="J580" s="1627">
        <v>1563.22</v>
      </c>
      <c r="K580" s="1628">
        <v>30.192464000000001</v>
      </c>
      <c r="L580" s="1627">
        <v>1563.22</v>
      </c>
      <c r="M580" s="1629">
        <v>1.9314276941185503E-2</v>
      </c>
      <c r="N580" s="1630">
        <v>266.61400000000003</v>
      </c>
      <c r="O580" s="1631">
        <v>5.1494566323972322</v>
      </c>
      <c r="P580" s="1632">
        <v>1158.8566164711303</v>
      </c>
      <c r="Q580" s="1633">
        <v>308.96739794383399</v>
      </c>
      <c r="S580" s="53"/>
      <c r="T580" s="53"/>
    </row>
    <row r="581" spans="1:20" ht="12.75">
      <c r="A581" s="2073"/>
      <c r="B581" s="190">
        <v>4</v>
      </c>
      <c r="C581" s="1625" t="s">
        <v>265</v>
      </c>
      <c r="D581" s="1626">
        <v>6</v>
      </c>
      <c r="E581" s="1626">
        <v>1956</v>
      </c>
      <c r="F581" s="1627">
        <v>8.4420000000000002</v>
      </c>
      <c r="G581" s="1627">
        <v>0.75974699999999995</v>
      </c>
      <c r="H581" s="1627">
        <v>0.96</v>
      </c>
      <c r="I581" s="1627">
        <v>6.7222520000000001</v>
      </c>
      <c r="J581" s="1627">
        <v>327.26</v>
      </c>
      <c r="K581" s="1628">
        <v>6.7222520000000001</v>
      </c>
      <c r="L581" s="1627">
        <v>327.26</v>
      </c>
      <c r="M581" s="1629">
        <v>2.0541013261626842E-2</v>
      </c>
      <c r="N581" s="1630">
        <v>266.61400000000003</v>
      </c>
      <c r="O581" s="1631">
        <v>5.4765217097353798</v>
      </c>
      <c r="P581" s="1632">
        <v>1232.4607956976106</v>
      </c>
      <c r="Q581" s="1633">
        <v>328.59130258412279</v>
      </c>
      <c r="S581" s="53"/>
      <c r="T581" s="53"/>
    </row>
    <row r="582" spans="1:20" ht="12.75">
      <c r="A582" s="2073"/>
      <c r="B582" s="190">
        <v>5</v>
      </c>
      <c r="C582" s="759"/>
      <c r="D582" s="760"/>
      <c r="E582" s="760"/>
      <c r="F582" s="761"/>
      <c r="G582" s="761"/>
      <c r="H582" s="761"/>
      <c r="I582" s="761"/>
      <c r="J582" s="761"/>
      <c r="K582" s="762"/>
      <c r="L582" s="761"/>
      <c r="M582" s="763"/>
      <c r="N582" s="764"/>
      <c r="O582" s="765"/>
      <c r="P582" s="766"/>
      <c r="Q582" s="767"/>
      <c r="S582" s="53"/>
      <c r="T582" s="53"/>
    </row>
    <row r="583" spans="1:20" ht="12.75">
      <c r="A583" s="2073"/>
      <c r="B583" s="190">
        <v>6</v>
      </c>
      <c r="C583" s="759"/>
      <c r="D583" s="760"/>
      <c r="E583" s="760"/>
      <c r="F583" s="761"/>
      <c r="G583" s="761"/>
      <c r="H583" s="761"/>
      <c r="I583" s="761"/>
      <c r="J583" s="761"/>
      <c r="K583" s="762"/>
      <c r="L583" s="761"/>
      <c r="M583" s="763"/>
      <c r="N583" s="764"/>
      <c r="O583" s="765"/>
      <c r="P583" s="766"/>
      <c r="Q583" s="767"/>
      <c r="S583" s="53"/>
      <c r="T583" s="53"/>
    </row>
    <row r="584" spans="1:20" ht="12.75">
      <c r="A584" s="2073"/>
      <c r="B584" s="190">
        <v>7</v>
      </c>
      <c r="C584" s="759"/>
      <c r="D584" s="760"/>
      <c r="E584" s="760"/>
      <c r="F584" s="761"/>
      <c r="G584" s="761"/>
      <c r="H584" s="761"/>
      <c r="I584" s="761"/>
      <c r="J584" s="761"/>
      <c r="K584" s="762"/>
      <c r="L584" s="761"/>
      <c r="M584" s="763"/>
      <c r="N584" s="764"/>
      <c r="O584" s="765"/>
      <c r="P584" s="766"/>
      <c r="Q584" s="767"/>
      <c r="S584" s="53"/>
      <c r="T584" s="53"/>
    </row>
    <row r="585" spans="1:20" ht="12.75">
      <c r="A585" s="2073"/>
      <c r="B585" s="190">
        <v>8</v>
      </c>
      <c r="C585" s="759"/>
      <c r="D585" s="760"/>
      <c r="E585" s="760"/>
      <c r="F585" s="761"/>
      <c r="G585" s="761"/>
      <c r="H585" s="761"/>
      <c r="I585" s="761"/>
      <c r="J585" s="761"/>
      <c r="K585" s="762"/>
      <c r="L585" s="761"/>
      <c r="M585" s="763"/>
      <c r="N585" s="764"/>
      <c r="O585" s="765"/>
      <c r="P585" s="766"/>
      <c r="Q585" s="767"/>
      <c r="S585" s="53"/>
      <c r="T585" s="53"/>
    </row>
    <row r="586" spans="1:20" ht="12.75" customHeight="1">
      <c r="A586" s="2073"/>
      <c r="B586" s="190">
        <v>9</v>
      </c>
      <c r="C586" s="759"/>
      <c r="D586" s="760"/>
      <c r="E586" s="760"/>
      <c r="F586" s="761"/>
      <c r="G586" s="761"/>
      <c r="H586" s="761"/>
      <c r="I586" s="761"/>
      <c r="J586" s="761"/>
      <c r="K586" s="762"/>
      <c r="L586" s="761"/>
      <c r="M586" s="763"/>
      <c r="N586" s="764"/>
      <c r="O586" s="765"/>
      <c r="P586" s="766"/>
      <c r="Q586" s="767"/>
      <c r="S586" s="53"/>
      <c r="T586" s="53"/>
    </row>
    <row r="587" spans="1:20" ht="13.5" thickBot="1">
      <c r="A587" s="2074"/>
      <c r="B587" s="191">
        <v>10</v>
      </c>
      <c r="C587" s="768"/>
      <c r="D587" s="769"/>
      <c r="E587" s="769"/>
      <c r="F587" s="770"/>
      <c r="G587" s="770"/>
      <c r="H587" s="770"/>
      <c r="I587" s="770"/>
      <c r="J587" s="770"/>
      <c r="K587" s="771"/>
      <c r="L587" s="770"/>
      <c r="M587" s="772"/>
      <c r="N587" s="773"/>
      <c r="O587" s="774"/>
      <c r="P587" s="775"/>
      <c r="Q587" s="776"/>
      <c r="S587" s="53"/>
      <c r="T587" s="53"/>
    </row>
    <row r="588" spans="1:20" ht="12.75">
      <c r="A588" s="2075" t="s">
        <v>156</v>
      </c>
      <c r="B588" s="21">
        <v>1</v>
      </c>
      <c r="C588" s="777"/>
      <c r="D588" s="778"/>
      <c r="E588" s="778"/>
      <c r="F588" s="779"/>
      <c r="G588" s="779"/>
      <c r="H588" s="779"/>
      <c r="I588" s="779"/>
      <c r="J588" s="779"/>
      <c r="K588" s="780"/>
      <c r="L588" s="779"/>
      <c r="M588" s="781"/>
      <c r="N588" s="782"/>
      <c r="O588" s="783"/>
      <c r="P588" s="784"/>
      <c r="Q588" s="785"/>
      <c r="S588" s="53"/>
      <c r="T588" s="53"/>
    </row>
    <row r="589" spans="1:20" ht="12.75">
      <c r="A589" s="2076"/>
      <c r="B589" s="23">
        <v>2</v>
      </c>
      <c r="C589" s="786"/>
      <c r="D589" s="787"/>
      <c r="E589" s="787"/>
      <c r="F589" s="788"/>
      <c r="G589" s="788"/>
      <c r="H589" s="788"/>
      <c r="I589" s="788"/>
      <c r="J589" s="788"/>
      <c r="K589" s="789"/>
      <c r="L589" s="788"/>
      <c r="M589" s="790"/>
      <c r="N589" s="791"/>
      <c r="O589" s="792"/>
      <c r="P589" s="793"/>
      <c r="Q589" s="794"/>
      <c r="S589" s="53"/>
      <c r="T589" s="53"/>
    </row>
    <row r="590" spans="1:20" ht="12.75">
      <c r="A590" s="2076"/>
      <c r="B590" s="23">
        <v>3</v>
      </c>
      <c r="C590" s="316"/>
      <c r="D590" s="317"/>
      <c r="E590" s="317"/>
      <c r="F590" s="193"/>
      <c r="G590" s="193"/>
      <c r="H590" s="193"/>
      <c r="I590" s="193"/>
      <c r="J590" s="193"/>
      <c r="K590" s="318"/>
      <c r="L590" s="193"/>
      <c r="M590" s="319"/>
      <c r="N590" s="320"/>
      <c r="O590" s="79"/>
      <c r="P590" s="321"/>
      <c r="Q590" s="322"/>
      <c r="S590" s="53"/>
      <c r="T590" s="53"/>
    </row>
    <row r="591" spans="1:20" ht="12.75">
      <c r="A591" s="2076"/>
      <c r="B591" s="23">
        <v>4</v>
      </c>
      <c r="C591" s="316"/>
      <c r="D591" s="317"/>
      <c r="E591" s="317"/>
      <c r="F591" s="193"/>
      <c r="G591" s="193"/>
      <c r="H591" s="193"/>
      <c r="I591" s="193"/>
      <c r="J591" s="193"/>
      <c r="K591" s="318"/>
      <c r="L591" s="193"/>
      <c r="M591" s="319"/>
      <c r="N591" s="320"/>
      <c r="O591" s="79"/>
      <c r="P591" s="321"/>
      <c r="Q591" s="322"/>
      <c r="S591" s="53"/>
      <c r="T591" s="53"/>
    </row>
    <row r="592" spans="1:20" ht="12.75">
      <c r="A592" s="2076"/>
      <c r="B592" s="23">
        <v>5</v>
      </c>
      <c r="C592" s="316"/>
      <c r="D592" s="317"/>
      <c r="E592" s="317"/>
      <c r="F592" s="193"/>
      <c r="G592" s="193"/>
      <c r="H592" s="193"/>
      <c r="I592" s="193"/>
      <c r="J592" s="193"/>
      <c r="K592" s="318"/>
      <c r="L592" s="193"/>
      <c r="M592" s="319"/>
      <c r="N592" s="320"/>
      <c r="O592" s="79"/>
      <c r="P592" s="321"/>
      <c r="Q592" s="322"/>
      <c r="S592" s="53"/>
      <c r="T592" s="53"/>
    </row>
    <row r="593" spans="1:20" ht="12.75">
      <c r="A593" s="2076"/>
      <c r="B593" s="23">
        <v>6</v>
      </c>
      <c r="C593" s="316"/>
      <c r="D593" s="317"/>
      <c r="E593" s="317"/>
      <c r="F593" s="193"/>
      <c r="G593" s="193"/>
      <c r="H593" s="193"/>
      <c r="I593" s="193"/>
      <c r="J593" s="193"/>
      <c r="K593" s="318"/>
      <c r="L593" s="193"/>
      <c r="M593" s="319"/>
      <c r="N593" s="320"/>
      <c r="O593" s="79"/>
      <c r="P593" s="321"/>
      <c r="Q593" s="322"/>
      <c r="S593" s="53"/>
      <c r="T593" s="53"/>
    </row>
    <row r="594" spans="1:20" ht="12.75">
      <c r="A594" s="2076"/>
      <c r="B594" s="23">
        <v>7</v>
      </c>
      <c r="C594" s="316"/>
      <c r="D594" s="317"/>
      <c r="E594" s="317"/>
      <c r="F594" s="193"/>
      <c r="G594" s="193"/>
      <c r="H594" s="193"/>
      <c r="I594" s="193"/>
      <c r="J594" s="193"/>
      <c r="K594" s="318"/>
      <c r="L594" s="193"/>
      <c r="M594" s="319"/>
      <c r="N594" s="320"/>
      <c r="O594" s="79"/>
      <c r="P594" s="321"/>
      <c r="Q594" s="322"/>
      <c r="S594" s="53"/>
      <c r="T594" s="53"/>
    </row>
    <row r="595" spans="1:20" ht="12.75">
      <c r="A595" s="2076"/>
      <c r="B595" s="23">
        <v>8</v>
      </c>
      <c r="C595" s="316"/>
      <c r="D595" s="317"/>
      <c r="E595" s="317"/>
      <c r="F595" s="193"/>
      <c r="G595" s="193"/>
      <c r="H595" s="193"/>
      <c r="I595" s="193"/>
      <c r="J595" s="193"/>
      <c r="K595" s="318"/>
      <c r="L595" s="193"/>
      <c r="M595" s="319"/>
      <c r="N595" s="320"/>
      <c r="O595" s="79"/>
      <c r="P595" s="321"/>
      <c r="Q595" s="322"/>
      <c r="S595" s="53"/>
      <c r="T595" s="53"/>
    </row>
    <row r="596" spans="1:20" ht="12.75" customHeight="1">
      <c r="A596" s="2076"/>
      <c r="B596" s="23">
        <v>9</v>
      </c>
      <c r="C596" s="316"/>
      <c r="D596" s="317"/>
      <c r="E596" s="317"/>
      <c r="F596" s="193"/>
      <c r="G596" s="193"/>
      <c r="H596" s="193"/>
      <c r="I596" s="193"/>
      <c r="J596" s="193"/>
      <c r="K596" s="318"/>
      <c r="L596" s="193"/>
      <c r="M596" s="319"/>
      <c r="N596" s="320"/>
      <c r="O596" s="79"/>
      <c r="P596" s="321"/>
      <c r="Q596" s="322"/>
      <c r="S596" s="53"/>
      <c r="T596" s="53"/>
    </row>
    <row r="597" spans="1:20" ht="13.5" thickBot="1">
      <c r="A597" s="2077"/>
      <c r="B597" s="338">
        <v>10</v>
      </c>
      <c r="C597" s="323"/>
      <c r="D597" s="324"/>
      <c r="E597" s="324"/>
      <c r="F597" s="194"/>
      <c r="G597" s="194"/>
      <c r="H597" s="194"/>
      <c r="I597" s="194"/>
      <c r="J597" s="194"/>
      <c r="K597" s="325"/>
      <c r="L597" s="194"/>
      <c r="M597" s="326"/>
      <c r="N597" s="327"/>
      <c r="O597" s="328"/>
      <c r="P597" s="329"/>
      <c r="Q597" s="195"/>
      <c r="S597" s="53"/>
      <c r="T597" s="53"/>
    </row>
    <row r="598" spans="1:20" ht="12.75">
      <c r="F598" s="117"/>
      <c r="G598" s="117"/>
      <c r="H598" s="117"/>
      <c r="I598" s="117"/>
      <c r="S598" s="53"/>
      <c r="T598" s="53"/>
    </row>
    <row r="599" spans="1:20" ht="12.75">
      <c r="F599" s="117"/>
      <c r="G599" s="117"/>
      <c r="H599" s="117"/>
      <c r="I599" s="117"/>
      <c r="S599" s="53"/>
      <c r="T599" s="53"/>
    </row>
    <row r="600" spans="1:20" ht="15">
      <c r="A600" s="2068" t="s">
        <v>269</v>
      </c>
      <c r="B600" s="2068"/>
      <c r="C600" s="2068"/>
      <c r="D600" s="2068"/>
      <c r="E600" s="2068"/>
      <c r="F600" s="2068"/>
      <c r="G600" s="2068"/>
      <c r="H600" s="2068"/>
      <c r="I600" s="2068"/>
      <c r="J600" s="2068"/>
      <c r="K600" s="2068"/>
      <c r="L600" s="2068"/>
      <c r="M600" s="2068"/>
      <c r="N600" s="2068"/>
      <c r="O600" s="2068"/>
      <c r="P600" s="2068"/>
      <c r="Q600" s="2068"/>
      <c r="S600" s="729"/>
      <c r="T600" s="729"/>
    </row>
    <row r="601" spans="1:20" ht="13.5" thickBot="1">
      <c r="A601" s="1330"/>
      <c r="B601" s="1330"/>
      <c r="C601" s="1330"/>
      <c r="D601" s="1330"/>
      <c r="E601" s="1986" t="s">
        <v>559</v>
      </c>
      <c r="F601" s="1986"/>
      <c r="G601" s="1986"/>
      <c r="H601" s="1986"/>
      <c r="I601" s="1330">
        <v>3.7</v>
      </c>
      <c r="J601" s="1330" t="s">
        <v>558</v>
      </c>
      <c r="K601" s="1330" t="s">
        <v>560</v>
      </c>
      <c r="L601" s="1331">
        <v>429</v>
      </c>
      <c r="M601" s="1330"/>
      <c r="N601" s="1330"/>
      <c r="O601" s="1330"/>
      <c r="P601" s="1330"/>
      <c r="Q601" s="1330"/>
      <c r="S601" s="53"/>
      <c r="T601" s="53"/>
    </row>
    <row r="602" spans="1:20" ht="12.75">
      <c r="A602" s="2078" t="s">
        <v>1</v>
      </c>
      <c r="B602" s="2018" t="s">
        <v>0</v>
      </c>
      <c r="C602" s="1990" t="s">
        <v>2</v>
      </c>
      <c r="D602" s="1990" t="s">
        <v>3</v>
      </c>
      <c r="E602" s="1990" t="s">
        <v>13</v>
      </c>
      <c r="F602" s="1993" t="s">
        <v>14</v>
      </c>
      <c r="G602" s="1994"/>
      <c r="H602" s="1994"/>
      <c r="I602" s="1995"/>
      <c r="J602" s="1990" t="s">
        <v>4</v>
      </c>
      <c r="K602" s="1990" t="s">
        <v>15</v>
      </c>
      <c r="L602" s="1990" t="s">
        <v>5</v>
      </c>
      <c r="M602" s="1990" t="s">
        <v>6</v>
      </c>
      <c r="N602" s="1990" t="s">
        <v>16</v>
      </c>
      <c r="O602" s="2020" t="s">
        <v>17</v>
      </c>
      <c r="P602" s="1990" t="s">
        <v>25</v>
      </c>
      <c r="Q602" s="2009" t="s">
        <v>26</v>
      </c>
      <c r="S602" s="53"/>
      <c r="T602" s="53"/>
    </row>
    <row r="603" spans="1:20" ht="33.75">
      <c r="A603" s="2079"/>
      <c r="B603" s="2019"/>
      <c r="C603" s="1991"/>
      <c r="D603" s="1992"/>
      <c r="E603" s="1992"/>
      <c r="F603" s="18" t="s">
        <v>18</v>
      </c>
      <c r="G603" s="18" t="s">
        <v>19</v>
      </c>
      <c r="H603" s="18" t="s">
        <v>20</v>
      </c>
      <c r="I603" s="18" t="s">
        <v>21</v>
      </c>
      <c r="J603" s="1992"/>
      <c r="K603" s="1992"/>
      <c r="L603" s="1992"/>
      <c r="M603" s="1992"/>
      <c r="N603" s="1992"/>
      <c r="O603" s="2021"/>
      <c r="P603" s="1992"/>
      <c r="Q603" s="2010"/>
      <c r="S603" s="53"/>
      <c r="T603" s="53"/>
    </row>
    <row r="604" spans="1:20" ht="12.75">
      <c r="A604" s="2080"/>
      <c r="B604" s="2081"/>
      <c r="C604" s="1992"/>
      <c r="D604" s="127" t="s">
        <v>7</v>
      </c>
      <c r="E604" s="127" t="s">
        <v>8</v>
      </c>
      <c r="F604" s="127" t="s">
        <v>9</v>
      </c>
      <c r="G604" s="127" t="s">
        <v>9</v>
      </c>
      <c r="H604" s="127" t="s">
        <v>9</v>
      </c>
      <c r="I604" s="127" t="s">
        <v>9</v>
      </c>
      <c r="J604" s="127" t="s">
        <v>22</v>
      </c>
      <c r="K604" s="127" t="s">
        <v>9</v>
      </c>
      <c r="L604" s="127" t="s">
        <v>22</v>
      </c>
      <c r="M604" s="127" t="s">
        <v>77</v>
      </c>
      <c r="N604" s="127" t="s">
        <v>10</v>
      </c>
      <c r="O604" s="127" t="s">
        <v>78</v>
      </c>
      <c r="P604" s="128" t="s">
        <v>27</v>
      </c>
      <c r="Q604" s="129" t="s">
        <v>28</v>
      </c>
      <c r="S604" s="53"/>
      <c r="T604" s="53"/>
    </row>
    <row r="605" spans="1:20" ht="13.5" thickBot="1">
      <c r="A605" s="130">
        <v>1</v>
      </c>
      <c r="B605" s="131">
        <v>2</v>
      </c>
      <c r="C605" s="132">
        <v>3</v>
      </c>
      <c r="D605" s="133">
        <v>4</v>
      </c>
      <c r="E605" s="133">
        <v>5</v>
      </c>
      <c r="F605" s="133">
        <v>6</v>
      </c>
      <c r="G605" s="133">
        <v>7</v>
      </c>
      <c r="H605" s="133">
        <v>8</v>
      </c>
      <c r="I605" s="133">
        <v>9</v>
      </c>
      <c r="J605" s="133">
        <v>10</v>
      </c>
      <c r="K605" s="133">
        <v>11</v>
      </c>
      <c r="L605" s="132">
        <v>12</v>
      </c>
      <c r="M605" s="133">
        <v>13</v>
      </c>
      <c r="N605" s="133">
        <v>14</v>
      </c>
      <c r="O605" s="134">
        <v>15</v>
      </c>
      <c r="P605" s="132">
        <v>16</v>
      </c>
      <c r="Q605" s="135">
        <v>17</v>
      </c>
      <c r="S605" s="53"/>
      <c r="T605" s="53"/>
    </row>
    <row r="606" spans="1:20" ht="12.75">
      <c r="A606" s="2097" t="s">
        <v>108</v>
      </c>
      <c r="B606" s="337">
        <v>1</v>
      </c>
      <c r="C606" s="1651" t="s">
        <v>270</v>
      </c>
      <c r="D606" s="1652">
        <v>50</v>
      </c>
      <c r="E606" s="1652">
        <v>1993</v>
      </c>
      <c r="F606" s="1653">
        <v>31.003</v>
      </c>
      <c r="G606" s="1654">
        <v>3.138525</v>
      </c>
      <c r="H606" s="1654">
        <v>7.84</v>
      </c>
      <c r="I606" s="1654">
        <v>20.024476999999997</v>
      </c>
      <c r="J606" s="1654">
        <v>2469.6799999999998</v>
      </c>
      <c r="K606" s="1655">
        <v>20.024476999999997</v>
      </c>
      <c r="L606" s="1654">
        <v>2469.6799999999998</v>
      </c>
      <c r="M606" s="1656">
        <v>8.1081261539956585E-3</v>
      </c>
      <c r="N606" s="1657">
        <v>276.42400000000004</v>
      </c>
      <c r="O606" s="1658">
        <v>2.2412806639920961</v>
      </c>
      <c r="P606" s="1659">
        <v>486.48756923973951</v>
      </c>
      <c r="Q606" s="1660">
        <v>134.47683983952578</v>
      </c>
      <c r="S606" s="53"/>
      <c r="T606" s="53"/>
    </row>
    <row r="607" spans="1:20" ht="12.75">
      <c r="A607" s="2098"/>
      <c r="B607" s="138">
        <v>2</v>
      </c>
      <c r="C607" s="1688" t="s">
        <v>768</v>
      </c>
      <c r="D607" s="1689">
        <v>12</v>
      </c>
      <c r="E607" s="1689">
        <v>1965</v>
      </c>
      <c r="F607" s="1690">
        <v>7.274</v>
      </c>
      <c r="G607" s="1691">
        <v>0</v>
      </c>
      <c r="H607" s="1691">
        <v>0</v>
      </c>
      <c r="I607" s="1691">
        <v>7.2740010000000002</v>
      </c>
      <c r="J607" s="1691">
        <v>722.22</v>
      </c>
      <c r="K607" s="1692">
        <v>7.2740010000000002</v>
      </c>
      <c r="L607" s="1691">
        <v>722.22</v>
      </c>
      <c r="M607" s="1693">
        <v>1.0071724682229791E-2</v>
      </c>
      <c r="N607" s="1694">
        <v>276.42400000000004</v>
      </c>
      <c r="O607" s="1695">
        <v>2.784066423560688</v>
      </c>
      <c r="P607" s="1696">
        <v>604.30348093378745</v>
      </c>
      <c r="Q607" s="1697">
        <v>167.04398541364128</v>
      </c>
      <c r="S607" s="53"/>
      <c r="T607" s="53"/>
    </row>
    <row r="608" spans="1:20" ht="12.75">
      <c r="A608" s="2098"/>
      <c r="B608" s="138">
        <v>3</v>
      </c>
      <c r="C608" s="137"/>
      <c r="D608" s="138"/>
      <c r="E608" s="138"/>
      <c r="F608" s="139"/>
      <c r="G608" s="140"/>
      <c r="H608" s="140"/>
      <c r="I608" s="140"/>
      <c r="J608" s="140"/>
      <c r="K608" s="141"/>
      <c r="L608" s="140"/>
      <c r="M608" s="142"/>
      <c r="N608" s="143"/>
      <c r="O608" s="144"/>
      <c r="P608" s="145"/>
      <c r="Q608" s="146"/>
      <c r="S608" s="53"/>
      <c r="T608" s="53"/>
    </row>
    <row r="609" spans="1:20" ht="12.75">
      <c r="A609" s="2098"/>
      <c r="B609" s="138">
        <v>4</v>
      </c>
      <c r="C609" s="137"/>
      <c r="D609" s="138"/>
      <c r="E609" s="138"/>
      <c r="F609" s="139"/>
      <c r="G609" s="140"/>
      <c r="H609" s="140"/>
      <c r="I609" s="140"/>
      <c r="J609" s="140"/>
      <c r="K609" s="141"/>
      <c r="L609" s="140"/>
      <c r="M609" s="142"/>
      <c r="N609" s="143"/>
      <c r="O609" s="144"/>
      <c r="P609" s="145"/>
      <c r="Q609" s="146"/>
      <c r="S609" s="53"/>
      <c r="T609" s="53"/>
    </row>
    <row r="610" spans="1:20" ht="12.75">
      <c r="A610" s="2098"/>
      <c r="B610" s="138">
        <v>5</v>
      </c>
      <c r="C610" s="137"/>
      <c r="D610" s="138"/>
      <c r="E610" s="138"/>
      <c r="F610" s="139"/>
      <c r="G610" s="140"/>
      <c r="H610" s="140"/>
      <c r="I610" s="140"/>
      <c r="J610" s="140"/>
      <c r="K610" s="141"/>
      <c r="L610" s="140"/>
      <c r="M610" s="142"/>
      <c r="N610" s="143"/>
      <c r="O610" s="144"/>
      <c r="P610" s="145"/>
      <c r="Q610" s="146"/>
      <c r="S610" s="53"/>
      <c r="T610" s="53"/>
    </row>
    <row r="611" spans="1:20" ht="12.75">
      <c r="A611" s="2098"/>
      <c r="B611" s="138">
        <v>6</v>
      </c>
      <c r="C611" s="137"/>
      <c r="D611" s="138"/>
      <c r="E611" s="138"/>
      <c r="F611" s="139"/>
      <c r="G611" s="140"/>
      <c r="H611" s="140"/>
      <c r="I611" s="140"/>
      <c r="J611" s="140"/>
      <c r="K611" s="141"/>
      <c r="L611" s="140"/>
      <c r="M611" s="142"/>
      <c r="N611" s="143"/>
      <c r="O611" s="144"/>
      <c r="P611" s="145"/>
      <c r="Q611" s="146"/>
      <c r="S611" s="53"/>
      <c r="T611" s="53"/>
    </row>
    <row r="612" spans="1:20" ht="12.75">
      <c r="A612" s="2098"/>
      <c r="B612" s="138">
        <v>7</v>
      </c>
      <c r="C612" s="137"/>
      <c r="D612" s="138"/>
      <c r="E612" s="138"/>
      <c r="F612" s="139"/>
      <c r="G612" s="140"/>
      <c r="H612" s="140"/>
      <c r="I612" s="140"/>
      <c r="J612" s="140"/>
      <c r="K612" s="141"/>
      <c r="L612" s="140"/>
      <c r="M612" s="142"/>
      <c r="N612" s="143"/>
      <c r="O612" s="144"/>
      <c r="P612" s="145"/>
      <c r="Q612" s="146"/>
      <c r="S612" s="53"/>
      <c r="T612" s="53"/>
    </row>
    <row r="613" spans="1:20" ht="12.75">
      <c r="A613" s="2098"/>
      <c r="B613" s="138">
        <v>8</v>
      </c>
      <c r="C613" s="137"/>
      <c r="D613" s="138"/>
      <c r="E613" s="138"/>
      <c r="F613" s="139"/>
      <c r="G613" s="140"/>
      <c r="H613" s="140"/>
      <c r="I613" s="140"/>
      <c r="J613" s="140"/>
      <c r="K613" s="141"/>
      <c r="L613" s="140"/>
      <c r="M613" s="142"/>
      <c r="N613" s="143"/>
      <c r="O613" s="144"/>
      <c r="P613" s="145"/>
      <c r="Q613" s="146"/>
      <c r="S613" s="53"/>
      <c r="T613" s="53"/>
    </row>
    <row r="614" spans="1:20" ht="12.75">
      <c r="A614" s="2098"/>
      <c r="B614" s="138">
        <v>9</v>
      </c>
      <c r="C614" s="137"/>
      <c r="D614" s="138"/>
      <c r="E614" s="138"/>
      <c r="F614" s="139"/>
      <c r="G614" s="140"/>
      <c r="H614" s="140"/>
      <c r="I614" s="140"/>
      <c r="J614" s="140"/>
      <c r="K614" s="141"/>
      <c r="L614" s="140"/>
      <c r="M614" s="142"/>
      <c r="N614" s="143"/>
      <c r="O614" s="144"/>
      <c r="P614" s="145"/>
      <c r="Q614" s="146"/>
      <c r="S614" s="53"/>
      <c r="T614" s="53"/>
    </row>
    <row r="615" spans="1:20" ht="13.5" thickBot="1">
      <c r="A615" s="2098"/>
      <c r="B615" s="138">
        <v>10</v>
      </c>
      <c r="C615" s="137"/>
      <c r="D615" s="138"/>
      <c r="E615" s="138"/>
      <c r="F615" s="139"/>
      <c r="G615" s="140"/>
      <c r="H615" s="140"/>
      <c r="I615" s="140"/>
      <c r="J615" s="140"/>
      <c r="K615" s="141"/>
      <c r="L615" s="140"/>
      <c r="M615" s="142"/>
      <c r="N615" s="143"/>
      <c r="O615" s="144"/>
      <c r="P615" s="145"/>
      <c r="Q615" s="146"/>
      <c r="S615" s="53"/>
      <c r="T615" s="53"/>
    </row>
    <row r="616" spans="1:20" ht="12.75">
      <c r="A616" s="2099" t="s">
        <v>114</v>
      </c>
      <c r="B616" s="14">
        <v>1</v>
      </c>
      <c r="C616" s="13"/>
      <c r="D616" s="14"/>
      <c r="E616" s="14"/>
      <c r="F616" s="148"/>
      <c r="G616" s="148"/>
      <c r="H616" s="148"/>
      <c r="I616" s="148"/>
      <c r="J616" s="148"/>
      <c r="K616" s="149"/>
      <c r="L616" s="148"/>
      <c r="M616" s="150"/>
      <c r="N616" s="151"/>
      <c r="O616" s="103"/>
      <c r="P616" s="152"/>
      <c r="Q616" s="153"/>
      <c r="S616" s="53"/>
      <c r="T616" s="53"/>
    </row>
    <row r="617" spans="1:20" ht="12.75">
      <c r="A617" s="2100"/>
      <c r="B617" s="15">
        <v>2</v>
      </c>
      <c r="C617" s="11"/>
      <c r="D617" s="15"/>
      <c r="E617" s="15"/>
      <c r="F617" s="154"/>
      <c r="G617" s="154"/>
      <c r="H617" s="154"/>
      <c r="I617" s="154"/>
      <c r="J617" s="154"/>
      <c r="K617" s="80"/>
      <c r="L617" s="154"/>
      <c r="M617" s="155"/>
      <c r="N617" s="156"/>
      <c r="O617" s="70"/>
      <c r="P617" s="157"/>
      <c r="Q617" s="158"/>
      <c r="S617" s="53"/>
      <c r="T617" s="53"/>
    </row>
    <row r="618" spans="1:20" ht="12.75">
      <c r="A618" s="2100"/>
      <c r="B618" s="15">
        <v>3</v>
      </c>
      <c r="C618" s="11"/>
      <c r="D618" s="15"/>
      <c r="E618" s="15"/>
      <c r="F618" s="154"/>
      <c r="G618" s="154"/>
      <c r="H618" s="154"/>
      <c r="I618" s="154"/>
      <c r="J618" s="154"/>
      <c r="K618" s="80"/>
      <c r="L618" s="154"/>
      <c r="M618" s="155"/>
      <c r="N618" s="156"/>
      <c r="O618" s="70"/>
      <c r="P618" s="157"/>
      <c r="Q618" s="158"/>
      <c r="S618" s="53"/>
      <c r="T618" s="53"/>
    </row>
    <row r="619" spans="1:20" ht="12.75">
      <c r="A619" s="2100"/>
      <c r="B619" s="15">
        <v>4</v>
      </c>
      <c r="C619" s="11"/>
      <c r="D619" s="15"/>
      <c r="E619" s="15"/>
      <c r="F619" s="154"/>
      <c r="G619" s="154"/>
      <c r="H619" s="154"/>
      <c r="I619" s="154"/>
      <c r="J619" s="154"/>
      <c r="K619" s="80"/>
      <c r="L619" s="154"/>
      <c r="M619" s="155"/>
      <c r="N619" s="156"/>
      <c r="O619" s="70"/>
      <c r="P619" s="157"/>
      <c r="Q619" s="158"/>
      <c r="S619" s="53"/>
      <c r="T619" s="53"/>
    </row>
    <row r="620" spans="1:20" ht="12.75">
      <c r="A620" s="2100"/>
      <c r="B620" s="15">
        <v>5</v>
      </c>
      <c r="C620" s="11"/>
      <c r="D620" s="15"/>
      <c r="E620" s="15"/>
      <c r="F620" s="154"/>
      <c r="G620" s="154"/>
      <c r="H620" s="154"/>
      <c r="I620" s="154"/>
      <c r="J620" s="154"/>
      <c r="K620" s="80"/>
      <c r="L620" s="154"/>
      <c r="M620" s="155"/>
      <c r="N620" s="156"/>
      <c r="O620" s="70"/>
      <c r="P620" s="157"/>
      <c r="Q620" s="158"/>
      <c r="S620" s="53"/>
      <c r="T620" s="53"/>
    </row>
    <row r="621" spans="1:20" ht="12.75">
      <c r="A621" s="2100"/>
      <c r="B621" s="15">
        <v>6</v>
      </c>
      <c r="C621" s="11"/>
      <c r="D621" s="15"/>
      <c r="E621" s="15"/>
      <c r="F621" s="154"/>
      <c r="G621" s="154"/>
      <c r="H621" s="154"/>
      <c r="I621" s="154"/>
      <c r="J621" s="154"/>
      <c r="K621" s="80"/>
      <c r="L621" s="154"/>
      <c r="M621" s="155"/>
      <c r="N621" s="156"/>
      <c r="O621" s="70"/>
      <c r="P621" s="157"/>
      <c r="Q621" s="158"/>
      <c r="S621" s="53"/>
      <c r="T621" s="53"/>
    </row>
    <row r="622" spans="1:20" ht="12.75">
      <c r="A622" s="2100"/>
      <c r="B622" s="15">
        <v>7</v>
      </c>
      <c r="C622" s="11"/>
      <c r="D622" s="15"/>
      <c r="E622" s="15"/>
      <c r="F622" s="154"/>
      <c r="G622" s="154"/>
      <c r="H622" s="154"/>
      <c r="I622" s="154"/>
      <c r="J622" s="154"/>
      <c r="K622" s="80"/>
      <c r="L622" s="154"/>
      <c r="M622" s="155"/>
      <c r="N622" s="156"/>
      <c r="O622" s="70"/>
      <c r="P622" s="157"/>
      <c r="Q622" s="158"/>
      <c r="S622" s="53"/>
      <c r="T622" s="53"/>
    </row>
    <row r="623" spans="1:20" ht="12.75">
      <c r="A623" s="2100"/>
      <c r="B623" s="15">
        <v>8</v>
      </c>
      <c r="C623" s="11"/>
      <c r="D623" s="15"/>
      <c r="E623" s="15"/>
      <c r="F623" s="154"/>
      <c r="G623" s="154"/>
      <c r="H623" s="154"/>
      <c r="I623" s="154"/>
      <c r="J623" s="154"/>
      <c r="K623" s="80"/>
      <c r="L623" s="154"/>
      <c r="M623" s="155"/>
      <c r="N623" s="156"/>
      <c r="O623" s="70"/>
      <c r="P623" s="157"/>
      <c r="Q623" s="158"/>
      <c r="S623" s="53"/>
      <c r="T623" s="53"/>
    </row>
    <row r="624" spans="1:20" ht="12.75">
      <c r="A624" s="2100"/>
      <c r="B624" s="15">
        <v>9</v>
      </c>
      <c r="C624" s="11"/>
      <c r="D624" s="15"/>
      <c r="E624" s="15"/>
      <c r="F624" s="154"/>
      <c r="G624" s="154"/>
      <c r="H624" s="154"/>
      <c r="I624" s="154"/>
      <c r="J624" s="154"/>
      <c r="K624" s="80"/>
      <c r="L624" s="154"/>
      <c r="M624" s="155"/>
      <c r="N624" s="156"/>
      <c r="O624" s="70"/>
      <c r="P624" s="157"/>
      <c r="Q624" s="158"/>
      <c r="S624" s="53"/>
      <c r="T624" s="53"/>
    </row>
    <row r="625" spans="1:20" ht="13.5" thickBot="1">
      <c r="A625" s="2101"/>
      <c r="B625" s="55">
        <v>10</v>
      </c>
      <c r="C625" s="11"/>
      <c r="D625" s="15"/>
      <c r="E625" s="15"/>
      <c r="F625" s="154"/>
      <c r="G625" s="154"/>
      <c r="H625" s="154"/>
      <c r="I625" s="154"/>
      <c r="J625" s="154"/>
      <c r="K625" s="80"/>
      <c r="L625" s="154"/>
      <c r="M625" s="155"/>
      <c r="N625" s="156"/>
      <c r="O625" s="70"/>
      <c r="P625" s="157"/>
      <c r="Q625" s="158"/>
      <c r="S625" s="53"/>
      <c r="T625" s="53"/>
    </row>
    <row r="626" spans="1:20" ht="12.75">
      <c r="A626" s="2102" t="s">
        <v>123</v>
      </c>
      <c r="B626" s="159">
        <v>1</v>
      </c>
      <c r="C626" s="160"/>
      <c r="D626" s="159"/>
      <c r="E626" s="159"/>
      <c r="F626" s="161"/>
      <c r="G626" s="161"/>
      <c r="H626" s="161"/>
      <c r="I626" s="161"/>
      <c r="J626" s="161"/>
      <c r="K626" s="162"/>
      <c r="L626" s="161"/>
      <c r="M626" s="163"/>
      <c r="N626" s="164"/>
      <c r="O626" s="165"/>
      <c r="P626" s="166"/>
      <c r="Q626" s="167"/>
      <c r="S626" s="53"/>
      <c r="T626" s="53"/>
    </row>
    <row r="627" spans="1:20" ht="12.75">
      <c r="A627" s="2103"/>
      <c r="B627" s="168">
        <v>2</v>
      </c>
      <c r="C627" s="169"/>
      <c r="D627" s="168"/>
      <c r="E627" s="168"/>
      <c r="F627" s="170"/>
      <c r="G627" s="170"/>
      <c r="H627" s="170"/>
      <c r="I627" s="170"/>
      <c r="J627" s="170"/>
      <c r="K627" s="171"/>
      <c r="L627" s="170"/>
      <c r="M627" s="172"/>
      <c r="N627" s="173"/>
      <c r="O627" s="174"/>
      <c r="P627" s="175"/>
      <c r="Q627" s="176"/>
      <c r="S627" s="53"/>
      <c r="T627" s="53"/>
    </row>
    <row r="628" spans="1:20" ht="12.75">
      <c r="A628" s="2103"/>
      <c r="B628" s="168">
        <v>3</v>
      </c>
      <c r="C628" s="169"/>
      <c r="D628" s="168"/>
      <c r="E628" s="168"/>
      <c r="F628" s="170"/>
      <c r="G628" s="170"/>
      <c r="H628" s="170"/>
      <c r="I628" s="170"/>
      <c r="J628" s="170"/>
      <c r="K628" s="171"/>
      <c r="L628" s="170"/>
      <c r="M628" s="172"/>
      <c r="N628" s="173"/>
      <c r="O628" s="174"/>
      <c r="P628" s="175"/>
      <c r="Q628" s="176"/>
      <c r="S628" s="53"/>
      <c r="T628" s="53"/>
    </row>
    <row r="629" spans="1:20" ht="12.75">
      <c r="A629" s="2103"/>
      <c r="B629" s="168">
        <v>4</v>
      </c>
      <c r="C629" s="169"/>
      <c r="D629" s="168"/>
      <c r="E629" s="168"/>
      <c r="F629" s="170"/>
      <c r="G629" s="170"/>
      <c r="H629" s="170"/>
      <c r="I629" s="170"/>
      <c r="J629" s="170"/>
      <c r="K629" s="171"/>
      <c r="L629" s="170"/>
      <c r="M629" s="172"/>
      <c r="N629" s="173"/>
      <c r="O629" s="174"/>
      <c r="P629" s="175"/>
      <c r="Q629" s="176"/>
      <c r="S629" s="53"/>
      <c r="T629" s="53"/>
    </row>
    <row r="630" spans="1:20" ht="12.75">
      <c r="A630" s="2103"/>
      <c r="B630" s="168">
        <v>5</v>
      </c>
      <c r="C630" s="169"/>
      <c r="D630" s="168"/>
      <c r="E630" s="168"/>
      <c r="F630" s="170"/>
      <c r="G630" s="170"/>
      <c r="H630" s="170"/>
      <c r="I630" s="170"/>
      <c r="J630" s="170"/>
      <c r="K630" s="171"/>
      <c r="L630" s="170"/>
      <c r="M630" s="172"/>
      <c r="N630" s="173"/>
      <c r="O630" s="174"/>
      <c r="P630" s="175"/>
      <c r="Q630" s="176"/>
      <c r="S630" s="53"/>
      <c r="T630" s="53"/>
    </row>
    <row r="631" spans="1:20" ht="12.75">
      <c r="A631" s="2103"/>
      <c r="B631" s="168">
        <v>6</v>
      </c>
      <c r="C631" s="169"/>
      <c r="D631" s="168"/>
      <c r="E631" s="168"/>
      <c r="F631" s="170"/>
      <c r="G631" s="170"/>
      <c r="H631" s="170"/>
      <c r="I631" s="170"/>
      <c r="J631" s="170"/>
      <c r="K631" s="171"/>
      <c r="L631" s="170"/>
      <c r="M631" s="172"/>
      <c r="N631" s="173"/>
      <c r="O631" s="174"/>
      <c r="P631" s="175"/>
      <c r="Q631" s="176"/>
      <c r="S631" s="53"/>
      <c r="T631" s="53"/>
    </row>
    <row r="632" spans="1:20" ht="12.75">
      <c r="A632" s="2103"/>
      <c r="B632" s="168">
        <v>7</v>
      </c>
      <c r="C632" s="169"/>
      <c r="D632" s="168"/>
      <c r="E632" s="168"/>
      <c r="F632" s="170"/>
      <c r="G632" s="170"/>
      <c r="H632" s="170"/>
      <c r="I632" s="170"/>
      <c r="J632" s="170"/>
      <c r="K632" s="171"/>
      <c r="L632" s="170"/>
      <c r="M632" s="172"/>
      <c r="N632" s="173"/>
      <c r="O632" s="174"/>
      <c r="P632" s="175"/>
      <c r="Q632" s="176"/>
      <c r="S632" s="53"/>
      <c r="T632" s="53"/>
    </row>
    <row r="633" spans="1:20" ht="12.75">
      <c r="A633" s="2103"/>
      <c r="B633" s="168">
        <v>8</v>
      </c>
      <c r="C633" s="169"/>
      <c r="D633" s="168"/>
      <c r="E633" s="168"/>
      <c r="F633" s="170"/>
      <c r="G633" s="170"/>
      <c r="H633" s="170"/>
      <c r="I633" s="170"/>
      <c r="J633" s="170"/>
      <c r="K633" s="171"/>
      <c r="L633" s="170"/>
      <c r="M633" s="172"/>
      <c r="N633" s="173"/>
      <c r="O633" s="174"/>
      <c r="P633" s="175"/>
      <c r="Q633" s="176"/>
      <c r="S633" s="53"/>
      <c r="T633" s="53"/>
    </row>
    <row r="634" spans="1:20" ht="12.75">
      <c r="A634" s="2103"/>
      <c r="B634" s="168">
        <v>9</v>
      </c>
      <c r="C634" s="169"/>
      <c r="D634" s="168"/>
      <c r="E634" s="168"/>
      <c r="F634" s="170"/>
      <c r="G634" s="170"/>
      <c r="H634" s="170"/>
      <c r="I634" s="170"/>
      <c r="J634" s="170"/>
      <c r="K634" s="171"/>
      <c r="L634" s="170"/>
      <c r="M634" s="172"/>
      <c r="N634" s="173"/>
      <c r="O634" s="174"/>
      <c r="P634" s="175"/>
      <c r="Q634" s="176"/>
      <c r="S634" s="53"/>
      <c r="T634" s="53"/>
    </row>
    <row r="635" spans="1:20" ht="13.5" thickBot="1">
      <c r="A635" s="2104"/>
      <c r="B635" s="177">
        <v>10</v>
      </c>
      <c r="C635" s="178"/>
      <c r="D635" s="177"/>
      <c r="E635" s="177"/>
      <c r="F635" s="179"/>
      <c r="G635" s="179"/>
      <c r="H635" s="179"/>
      <c r="I635" s="179"/>
      <c r="J635" s="179"/>
      <c r="K635" s="180"/>
      <c r="L635" s="179"/>
      <c r="M635" s="181"/>
      <c r="N635" s="182"/>
      <c r="O635" s="183"/>
      <c r="P635" s="184"/>
      <c r="Q635" s="185"/>
      <c r="S635" s="53"/>
      <c r="T635" s="53"/>
    </row>
    <row r="636" spans="1:20" ht="12.75">
      <c r="A636" s="2070" t="s">
        <v>134</v>
      </c>
      <c r="B636" s="105">
        <v>1</v>
      </c>
      <c r="C636" s="1607" t="s">
        <v>271</v>
      </c>
      <c r="D636" s="1608">
        <v>14</v>
      </c>
      <c r="E636" s="1608">
        <v>1981</v>
      </c>
      <c r="F636" s="1609">
        <v>14.606999999999999</v>
      </c>
      <c r="G636" s="1609">
        <v>1.7168000000000001</v>
      </c>
      <c r="H636" s="1609">
        <v>2.08</v>
      </c>
      <c r="I636" s="1609">
        <v>10.810200999999999</v>
      </c>
      <c r="J636" s="1609">
        <v>779.03</v>
      </c>
      <c r="K636" s="1610">
        <v>10.810200999999999</v>
      </c>
      <c r="L636" s="1609">
        <v>779.03</v>
      </c>
      <c r="M636" s="1611">
        <v>1.3876488710319242E-2</v>
      </c>
      <c r="N636" s="1612">
        <v>276.42400000000004</v>
      </c>
      <c r="O636" s="1613">
        <v>3.8357945152612865</v>
      </c>
      <c r="P636" s="1614">
        <v>832.58932261915447</v>
      </c>
      <c r="Q636" s="1615">
        <v>230.1476709156772</v>
      </c>
      <c r="S636" s="53"/>
      <c r="T636" s="53"/>
    </row>
    <row r="637" spans="1:20" ht="12.75">
      <c r="A637" s="2071"/>
      <c r="B637" s="105">
        <v>2</v>
      </c>
      <c r="C637" s="1607" t="s">
        <v>272</v>
      </c>
      <c r="D637" s="1608">
        <v>52</v>
      </c>
      <c r="E637" s="1608">
        <v>1985</v>
      </c>
      <c r="F637" s="1609">
        <v>53.276000000000003</v>
      </c>
      <c r="G637" s="1609">
        <v>5.6868999999999996</v>
      </c>
      <c r="H637" s="1609">
        <v>7.6783999999999999</v>
      </c>
      <c r="I637" s="1609">
        <v>39.910699000000001</v>
      </c>
      <c r="J637" s="1609">
        <v>2741.26</v>
      </c>
      <c r="K637" s="1610">
        <v>39.910699000000001</v>
      </c>
      <c r="L637" s="1609">
        <v>2741.26</v>
      </c>
      <c r="M637" s="1611">
        <v>1.4559253409016291E-2</v>
      </c>
      <c r="N637" s="1612">
        <v>276.42400000000004</v>
      </c>
      <c r="O637" s="1613">
        <v>4.0245270643339195</v>
      </c>
      <c r="P637" s="1614">
        <v>873.55520454097746</v>
      </c>
      <c r="Q637" s="1615">
        <v>241.47162386003518</v>
      </c>
      <c r="S637" s="53"/>
      <c r="T637" s="53"/>
    </row>
    <row r="638" spans="1:20" ht="12.75">
      <c r="A638" s="2071"/>
      <c r="B638" s="105">
        <v>3</v>
      </c>
      <c r="C638" s="1607" t="s">
        <v>273</v>
      </c>
      <c r="D638" s="1608">
        <v>37</v>
      </c>
      <c r="E638" s="1608">
        <v>1983</v>
      </c>
      <c r="F638" s="1609">
        <v>40.414000000000001</v>
      </c>
      <c r="G638" s="1609">
        <v>3.5414940000000001</v>
      </c>
      <c r="H638" s="1609">
        <v>5.76</v>
      </c>
      <c r="I638" s="1609">
        <v>31.112507999999998</v>
      </c>
      <c r="J638" s="1609">
        <v>2108.85</v>
      </c>
      <c r="K638" s="1610">
        <v>31.112507999999998</v>
      </c>
      <c r="L638" s="1609">
        <v>2108.85</v>
      </c>
      <c r="M638" s="1611">
        <v>1.4753305355999715E-2</v>
      </c>
      <c r="N638" s="1612">
        <v>276.42400000000004</v>
      </c>
      <c r="O638" s="1613">
        <v>4.0781676797268656</v>
      </c>
      <c r="P638" s="1614">
        <v>885.19832135998286</v>
      </c>
      <c r="Q638" s="1615">
        <v>244.69006078361193</v>
      </c>
      <c r="S638" s="53"/>
      <c r="T638" s="53"/>
    </row>
    <row r="639" spans="1:20" ht="12.75">
      <c r="A639" s="2071"/>
      <c r="B639" s="105">
        <v>4</v>
      </c>
      <c r="C639" s="1607" t="s">
        <v>277</v>
      </c>
      <c r="D639" s="1608">
        <v>37</v>
      </c>
      <c r="E639" s="1608">
        <v>1987</v>
      </c>
      <c r="F639" s="1609">
        <v>34.390999999999998</v>
      </c>
      <c r="G639" s="1609">
        <v>2.3605999999999998</v>
      </c>
      <c r="H639" s="1609">
        <v>4.84</v>
      </c>
      <c r="I639" s="1609">
        <v>27.190401999999999</v>
      </c>
      <c r="J639" s="1609">
        <v>1832.06</v>
      </c>
      <c r="K639" s="1610">
        <v>27.190401999999999</v>
      </c>
      <c r="L639" s="1609">
        <v>1832.06</v>
      </c>
      <c r="M639" s="1611">
        <v>1.4841436415837909E-2</v>
      </c>
      <c r="N639" s="1612">
        <v>276.42400000000004</v>
      </c>
      <c r="O639" s="1613">
        <v>4.1025292198115784</v>
      </c>
      <c r="P639" s="1614">
        <v>890.48618495027449</v>
      </c>
      <c r="Q639" s="1615">
        <v>246.1517531886947</v>
      </c>
      <c r="S639" s="53"/>
      <c r="T639" s="53"/>
    </row>
    <row r="640" spans="1:20" ht="12.75">
      <c r="A640" s="2071"/>
      <c r="B640" s="105">
        <v>5</v>
      </c>
      <c r="C640" s="1607" t="s">
        <v>275</v>
      </c>
      <c r="D640" s="1608">
        <v>25</v>
      </c>
      <c r="E640" s="1608">
        <v>1982</v>
      </c>
      <c r="F640" s="1609">
        <v>26.024999999999999</v>
      </c>
      <c r="G640" s="1609">
        <v>1.7704500000000001</v>
      </c>
      <c r="H640" s="1609">
        <v>3.84</v>
      </c>
      <c r="I640" s="1609">
        <v>20.414549999999998</v>
      </c>
      <c r="J640" s="1609">
        <v>1353.96</v>
      </c>
      <c r="K640" s="1610">
        <v>20.414549999999998</v>
      </c>
      <c r="L640" s="1609">
        <v>1353.96</v>
      </c>
      <c r="M640" s="1611">
        <v>1.5077661083045289E-2</v>
      </c>
      <c r="N640" s="1612">
        <v>276.42400000000004</v>
      </c>
      <c r="O640" s="1613">
        <v>4.1678273872197114</v>
      </c>
      <c r="P640" s="1614">
        <v>904.65966498271735</v>
      </c>
      <c r="Q640" s="1615">
        <v>250.06964323318269</v>
      </c>
      <c r="S640" s="53"/>
      <c r="T640" s="53"/>
    </row>
    <row r="641" spans="1:20" ht="12.75">
      <c r="A641" s="2071"/>
      <c r="B641" s="105">
        <v>6</v>
      </c>
      <c r="C641" s="1607" t="s">
        <v>274</v>
      </c>
      <c r="D641" s="1608">
        <v>15</v>
      </c>
      <c r="E641" s="1608">
        <v>1979</v>
      </c>
      <c r="F641" s="1609">
        <v>14.179</v>
      </c>
      <c r="G641" s="1609">
        <v>1.5022</v>
      </c>
      <c r="H641" s="1609">
        <v>1.93</v>
      </c>
      <c r="I641" s="1609">
        <v>10.746798</v>
      </c>
      <c r="J641" s="1609">
        <v>706.88</v>
      </c>
      <c r="K641" s="1610">
        <v>10.746798</v>
      </c>
      <c r="L641" s="1609">
        <v>706.88</v>
      </c>
      <c r="M641" s="1611">
        <v>1.5203143390674514E-2</v>
      </c>
      <c r="N641" s="1612">
        <v>276.42400000000004</v>
      </c>
      <c r="O641" s="1613">
        <v>4.2025137086238127</v>
      </c>
      <c r="P641" s="1614">
        <v>912.18860344047084</v>
      </c>
      <c r="Q641" s="1615">
        <v>252.15082251742876</v>
      </c>
      <c r="S641" s="53"/>
      <c r="T641" s="53"/>
    </row>
    <row r="642" spans="1:20" ht="12.75">
      <c r="A642" s="2071"/>
      <c r="B642" s="105">
        <v>7</v>
      </c>
      <c r="C642" s="1607" t="s">
        <v>276</v>
      </c>
      <c r="D642" s="1608">
        <v>26</v>
      </c>
      <c r="E642" s="1608">
        <v>1984</v>
      </c>
      <c r="F642" s="1609">
        <v>26.378</v>
      </c>
      <c r="G642" s="1609">
        <v>1.9634320000000001</v>
      </c>
      <c r="H642" s="1609">
        <v>3.76</v>
      </c>
      <c r="I642" s="1609">
        <v>20.654572000000002</v>
      </c>
      <c r="J642" s="1609">
        <v>1357.72</v>
      </c>
      <c r="K642" s="1610">
        <v>20.654572000000002</v>
      </c>
      <c r="L642" s="1609">
        <v>1357.72</v>
      </c>
      <c r="M642" s="1611">
        <v>1.521268891965943E-2</v>
      </c>
      <c r="N642" s="1612">
        <v>276.42400000000004</v>
      </c>
      <c r="O642" s="1613">
        <v>4.2051523219279385</v>
      </c>
      <c r="P642" s="1614">
        <v>912.76133517956578</v>
      </c>
      <c r="Q642" s="1615">
        <v>252.30913931567633</v>
      </c>
      <c r="S642" s="53"/>
      <c r="T642" s="53"/>
    </row>
    <row r="643" spans="1:20" ht="12.75">
      <c r="A643" s="2071"/>
      <c r="B643" s="105">
        <v>8</v>
      </c>
      <c r="C643" s="1607" t="s">
        <v>280</v>
      </c>
      <c r="D643" s="1608">
        <v>26</v>
      </c>
      <c r="E643" s="1608">
        <v>1982</v>
      </c>
      <c r="F643" s="1609">
        <v>26.515999999999998</v>
      </c>
      <c r="G643" s="1609">
        <v>1.7303200000000001</v>
      </c>
      <c r="H643" s="1609">
        <v>3.84</v>
      </c>
      <c r="I643" s="1609">
        <v>20.945678000000001</v>
      </c>
      <c r="J643" s="1609">
        <v>1351.11</v>
      </c>
      <c r="K643" s="1610">
        <v>20.945678000000001</v>
      </c>
      <c r="L643" s="1609">
        <v>1351.11</v>
      </c>
      <c r="M643" s="1611">
        <v>1.5502570479087567E-2</v>
      </c>
      <c r="N643" s="1612">
        <v>276.42400000000004</v>
      </c>
      <c r="O643" s="1613">
        <v>4.2852825421113021</v>
      </c>
      <c r="P643" s="1614">
        <v>930.15422874525404</v>
      </c>
      <c r="Q643" s="1615">
        <v>257.11695252667812</v>
      </c>
      <c r="S643" s="53"/>
      <c r="T643" s="53"/>
    </row>
    <row r="644" spans="1:20" ht="12.75">
      <c r="A644" s="2071"/>
      <c r="B644" s="105">
        <v>9</v>
      </c>
      <c r="C644" s="1607" t="s">
        <v>279</v>
      </c>
      <c r="D644" s="1608">
        <v>30</v>
      </c>
      <c r="E644" s="1608">
        <v>1980</v>
      </c>
      <c r="F644" s="1609">
        <v>28.454000000000001</v>
      </c>
      <c r="G644" s="1609">
        <v>2.41425</v>
      </c>
      <c r="H644" s="1609">
        <v>3.84</v>
      </c>
      <c r="I644" s="1609">
        <v>22.199751000000003</v>
      </c>
      <c r="J644" s="1609">
        <v>1363.59</v>
      </c>
      <c r="K644" s="1610">
        <v>22.199751000000003</v>
      </c>
      <c r="L644" s="1609">
        <v>1363.59</v>
      </c>
      <c r="M644" s="1611">
        <v>1.6280370932611712E-2</v>
      </c>
      <c r="N644" s="1612">
        <v>276.42400000000004</v>
      </c>
      <c r="O644" s="1613">
        <v>4.5002852546762604</v>
      </c>
      <c r="P644" s="1614">
        <v>976.82225595670275</v>
      </c>
      <c r="Q644" s="1615">
        <v>270.01711528057564</v>
      </c>
      <c r="S644" s="53"/>
      <c r="T644" s="53"/>
    </row>
    <row r="645" spans="1:20" ht="13.5" thickBot="1">
      <c r="A645" s="2071"/>
      <c r="B645" s="188">
        <v>10</v>
      </c>
      <c r="C645" s="1661" t="s">
        <v>278</v>
      </c>
      <c r="D645" s="1662">
        <v>12</v>
      </c>
      <c r="E645" s="1662">
        <v>1981</v>
      </c>
      <c r="F645" s="1663">
        <v>14.808999999999999</v>
      </c>
      <c r="G645" s="1663">
        <v>0.77792499999999998</v>
      </c>
      <c r="H645" s="1663">
        <v>1.84</v>
      </c>
      <c r="I645" s="1663">
        <v>12.191075</v>
      </c>
      <c r="J645" s="1663">
        <v>716.05</v>
      </c>
      <c r="K645" s="1664">
        <v>12.191075</v>
      </c>
      <c r="L645" s="1663">
        <v>716.05</v>
      </c>
      <c r="M645" s="1665">
        <v>1.7025452133230919E-2</v>
      </c>
      <c r="N645" s="1666">
        <v>276.42400000000004</v>
      </c>
      <c r="O645" s="1667">
        <v>4.7062435804762242</v>
      </c>
      <c r="P645" s="1668">
        <v>1021.5271279938552</v>
      </c>
      <c r="Q645" s="1669">
        <v>282.3746148285735</v>
      </c>
      <c r="S645" s="53"/>
      <c r="T645" s="53"/>
    </row>
    <row r="646" spans="1:20" ht="12.75">
      <c r="A646" s="2072" t="s">
        <v>145</v>
      </c>
      <c r="B646" s="189">
        <v>1</v>
      </c>
      <c r="C646" s="1616" t="s">
        <v>281</v>
      </c>
      <c r="D646" s="1617">
        <v>47</v>
      </c>
      <c r="E646" s="1617">
        <v>1969</v>
      </c>
      <c r="F646" s="1618">
        <v>42.268000000000001</v>
      </c>
      <c r="G646" s="1618">
        <v>4.3993000000000002</v>
      </c>
      <c r="H646" s="1618">
        <v>7.44</v>
      </c>
      <c r="I646" s="1618">
        <v>30.428704</v>
      </c>
      <c r="J646" s="1618">
        <v>1893.25</v>
      </c>
      <c r="K646" s="1619">
        <v>30.428704</v>
      </c>
      <c r="L646" s="1618">
        <v>1893.25</v>
      </c>
      <c r="M646" s="1620">
        <v>1.6072205994982172E-2</v>
      </c>
      <c r="N646" s="1621">
        <v>276.42400000000004</v>
      </c>
      <c r="O646" s="1622">
        <v>4.4427434699569526</v>
      </c>
      <c r="P646" s="1623">
        <v>964.33235969893042</v>
      </c>
      <c r="Q646" s="1624">
        <v>266.56460819741716</v>
      </c>
      <c r="S646" s="53"/>
      <c r="T646" s="53"/>
    </row>
    <row r="647" spans="1:20" ht="12.75">
      <c r="A647" s="2073"/>
      <c r="B647" s="190">
        <v>2</v>
      </c>
      <c r="C647" s="1625" t="s">
        <v>284</v>
      </c>
      <c r="D647" s="1626">
        <v>14</v>
      </c>
      <c r="E647" s="1626">
        <v>1983</v>
      </c>
      <c r="F647" s="1627">
        <v>17.297999999999998</v>
      </c>
      <c r="G647" s="1627">
        <v>1.207125</v>
      </c>
      <c r="H647" s="1627">
        <v>2.08</v>
      </c>
      <c r="I647" s="1627">
        <v>14.010875</v>
      </c>
      <c r="J647" s="1627">
        <v>786.5</v>
      </c>
      <c r="K647" s="1628">
        <v>14.010875</v>
      </c>
      <c r="L647" s="1627">
        <v>786.5</v>
      </c>
      <c r="M647" s="1629">
        <v>1.7814208518753975E-2</v>
      </c>
      <c r="N647" s="1630">
        <v>276.42400000000004</v>
      </c>
      <c r="O647" s="1631">
        <v>4.9242747755880494</v>
      </c>
      <c r="P647" s="1632">
        <v>1068.8525111252384</v>
      </c>
      <c r="Q647" s="1633">
        <v>295.45648653528292</v>
      </c>
      <c r="S647" s="53"/>
      <c r="T647" s="53"/>
    </row>
    <row r="648" spans="1:20" ht="12.75">
      <c r="A648" s="2073"/>
      <c r="B648" s="190">
        <v>3</v>
      </c>
      <c r="C648" s="1625" t="s">
        <v>286</v>
      </c>
      <c r="D648" s="1626">
        <v>16</v>
      </c>
      <c r="E648" s="1626">
        <v>1988</v>
      </c>
      <c r="F648" s="1627">
        <v>20.143999999999998</v>
      </c>
      <c r="G648" s="1627">
        <v>0.85840000000000005</v>
      </c>
      <c r="H648" s="1627">
        <v>2.4</v>
      </c>
      <c r="I648" s="1627">
        <v>16.8856</v>
      </c>
      <c r="J648" s="1627">
        <v>937.26</v>
      </c>
      <c r="K648" s="1628">
        <v>16.8856</v>
      </c>
      <c r="L648" s="1627">
        <v>937.26</v>
      </c>
      <c r="M648" s="1629">
        <v>1.8015918741864586E-2</v>
      </c>
      <c r="N648" s="1630">
        <v>276.42400000000004</v>
      </c>
      <c r="O648" s="1631">
        <v>4.9800323223011773</v>
      </c>
      <c r="P648" s="1632">
        <v>1080.9551245118751</v>
      </c>
      <c r="Q648" s="1633">
        <v>298.80193933807055</v>
      </c>
      <c r="S648" s="53"/>
      <c r="T648" s="53"/>
    </row>
    <row r="649" spans="1:20" ht="12.75">
      <c r="A649" s="2073"/>
      <c r="B649" s="190">
        <v>4</v>
      </c>
      <c r="C649" s="1625" t="s">
        <v>285</v>
      </c>
      <c r="D649" s="1626">
        <v>11</v>
      </c>
      <c r="E649" s="1626">
        <v>1984</v>
      </c>
      <c r="F649" s="1627">
        <v>12.535</v>
      </c>
      <c r="G649" s="1627">
        <v>0.37554999999999999</v>
      </c>
      <c r="H649" s="1627">
        <v>1.1399999999999999</v>
      </c>
      <c r="I649" s="1627">
        <v>11.019451</v>
      </c>
      <c r="J649" s="1627">
        <v>597.67999999999995</v>
      </c>
      <c r="K649" s="1628">
        <v>11.019451</v>
      </c>
      <c r="L649" s="1627">
        <v>597.67999999999995</v>
      </c>
      <c r="M649" s="1629">
        <v>1.8437041560701379E-2</v>
      </c>
      <c r="N649" s="1630">
        <v>276.42400000000004</v>
      </c>
      <c r="O649" s="1631">
        <v>5.096440776375319</v>
      </c>
      <c r="P649" s="1632">
        <v>1106.2224936420828</v>
      </c>
      <c r="Q649" s="1633">
        <v>305.78644658251915</v>
      </c>
      <c r="S649" s="53"/>
      <c r="T649" s="53"/>
    </row>
    <row r="650" spans="1:20" ht="12.75">
      <c r="A650" s="2073"/>
      <c r="B650" s="190">
        <v>5</v>
      </c>
      <c r="C650" s="1625" t="s">
        <v>282</v>
      </c>
      <c r="D650" s="1626">
        <v>17</v>
      </c>
      <c r="E650" s="1626">
        <v>1980</v>
      </c>
      <c r="F650" s="1627">
        <v>17.452999999999999</v>
      </c>
      <c r="G650" s="1627">
        <v>0.75109999999999999</v>
      </c>
      <c r="H650" s="1627">
        <v>2.08</v>
      </c>
      <c r="I650" s="1627">
        <v>14.6219</v>
      </c>
      <c r="J650" s="1627">
        <v>757.14</v>
      </c>
      <c r="K650" s="1628">
        <v>14.6219</v>
      </c>
      <c r="L650" s="1627">
        <v>757.14</v>
      </c>
      <c r="M650" s="1629">
        <v>1.9312016271759515E-2</v>
      </c>
      <c r="N650" s="1630">
        <v>276.42400000000004</v>
      </c>
      <c r="O650" s="1631">
        <v>5.3383047859048531</v>
      </c>
      <c r="P650" s="1632">
        <v>1158.720976305571</v>
      </c>
      <c r="Q650" s="1633">
        <v>320.29828715429119</v>
      </c>
      <c r="S650" s="53"/>
      <c r="T650" s="53"/>
    </row>
    <row r="651" spans="1:20" ht="12.75">
      <c r="A651" s="2073"/>
      <c r="B651" s="190">
        <v>6</v>
      </c>
      <c r="C651" s="1625" t="s">
        <v>283</v>
      </c>
      <c r="D651" s="1626">
        <v>14</v>
      </c>
      <c r="E651" s="1626">
        <v>1984</v>
      </c>
      <c r="F651" s="1627">
        <v>17.893000000000001</v>
      </c>
      <c r="G651" s="1627">
        <v>1.078365</v>
      </c>
      <c r="H651" s="1627">
        <v>2.0680000000000001</v>
      </c>
      <c r="I651" s="1627">
        <v>14.746637</v>
      </c>
      <c r="J651" s="1627">
        <v>744.57</v>
      </c>
      <c r="K651" s="1628">
        <v>14.746637</v>
      </c>
      <c r="L651" s="1627">
        <v>744.57</v>
      </c>
      <c r="M651" s="1629">
        <v>1.9805575029883019E-2</v>
      </c>
      <c r="N651" s="1630">
        <v>276.42400000000004</v>
      </c>
      <c r="O651" s="1631">
        <v>5.474736272060384</v>
      </c>
      <c r="P651" s="1632">
        <v>1188.3345017929812</v>
      </c>
      <c r="Q651" s="1633">
        <v>328.4841763236231</v>
      </c>
      <c r="S651" s="53"/>
      <c r="T651" s="53"/>
    </row>
    <row r="652" spans="1:20" ht="12.75">
      <c r="A652" s="2073"/>
      <c r="B652" s="190">
        <v>7</v>
      </c>
      <c r="C652" s="759"/>
      <c r="D652" s="760"/>
      <c r="E652" s="760"/>
      <c r="F652" s="761"/>
      <c r="G652" s="761"/>
      <c r="H652" s="761"/>
      <c r="I652" s="761"/>
      <c r="J652" s="761"/>
      <c r="K652" s="762"/>
      <c r="L652" s="761"/>
      <c r="M652" s="763"/>
      <c r="N652" s="764"/>
      <c r="O652" s="765"/>
      <c r="P652" s="766"/>
      <c r="Q652" s="767"/>
      <c r="S652" s="53"/>
      <c r="T652" s="53"/>
    </row>
    <row r="653" spans="1:20" ht="12.75">
      <c r="A653" s="2073"/>
      <c r="B653" s="190">
        <v>8</v>
      </c>
      <c r="C653" s="759"/>
      <c r="D653" s="760"/>
      <c r="E653" s="760"/>
      <c r="F653" s="761"/>
      <c r="G653" s="761"/>
      <c r="H653" s="761"/>
      <c r="I653" s="761"/>
      <c r="J653" s="761"/>
      <c r="K653" s="762"/>
      <c r="L653" s="761"/>
      <c r="M653" s="763"/>
      <c r="N653" s="764"/>
      <c r="O653" s="765"/>
      <c r="P653" s="766"/>
      <c r="Q653" s="767"/>
      <c r="S653" s="53"/>
      <c r="T653" s="53"/>
    </row>
    <row r="654" spans="1:20" ht="12.75">
      <c r="A654" s="2073"/>
      <c r="B654" s="190">
        <v>9</v>
      </c>
      <c r="C654" s="759"/>
      <c r="D654" s="760"/>
      <c r="E654" s="760"/>
      <c r="F654" s="761"/>
      <c r="G654" s="761"/>
      <c r="H654" s="761"/>
      <c r="I654" s="761"/>
      <c r="J654" s="761"/>
      <c r="K654" s="762"/>
      <c r="L654" s="761"/>
      <c r="M654" s="763"/>
      <c r="N654" s="764"/>
      <c r="O654" s="765"/>
      <c r="P654" s="766"/>
      <c r="Q654" s="767"/>
      <c r="S654" s="53"/>
      <c r="T654" s="53"/>
    </row>
    <row r="655" spans="1:20" ht="13.5" thickBot="1">
      <c r="A655" s="2074"/>
      <c r="B655" s="191">
        <v>10</v>
      </c>
      <c r="C655" s="768"/>
      <c r="D655" s="769"/>
      <c r="E655" s="769"/>
      <c r="F655" s="770"/>
      <c r="G655" s="770"/>
      <c r="H655" s="770"/>
      <c r="I655" s="770"/>
      <c r="J655" s="770"/>
      <c r="K655" s="771"/>
      <c r="L655" s="770"/>
      <c r="M655" s="763"/>
      <c r="N655" s="773"/>
      <c r="O655" s="774"/>
      <c r="P655" s="775"/>
      <c r="Q655" s="776"/>
      <c r="S655" s="53"/>
      <c r="T655" s="53"/>
    </row>
    <row r="656" spans="1:20" ht="12.75">
      <c r="A656" s="2075" t="s">
        <v>156</v>
      </c>
      <c r="B656" s="21">
        <v>1</v>
      </c>
      <c r="C656" s="1670" t="s">
        <v>289</v>
      </c>
      <c r="D656" s="1671">
        <v>9</v>
      </c>
      <c r="E656" s="1671">
        <v>1959</v>
      </c>
      <c r="F656" s="1672">
        <v>8.4380000000000006</v>
      </c>
      <c r="G656" s="1672">
        <v>0.48285</v>
      </c>
      <c r="H656" s="1672">
        <v>0</v>
      </c>
      <c r="I656" s="1672">
        <v>7.9551499999999997</v>
      </c>
      <c r="J656" s="1672">
        <v>321.39999999999998</v>
      </c>
      <c r="K656" s="1673">
        <v>7.9551499999999997</v>
      </c>
      <c r="L656" s="1672">
        <v>321.39999999999998</v>
      </c>
      <c r="M656" s="1674">
        <v>2.4751555693839453E-2</v>
      </c>
      <c r="N656" s="1675">
        <v>276.42400000000004</v>
      </c>
      <c r="O656" s="1676">
        <v>6.8419240311138774</v>
      </c>
      <c r="P656" s="1677">
        <v>1485.0933416303671</v>
      </c>
      <c r="Q656" s="1678">
        <v>410.51544186683265</v>
      </c>
      <c r="S656" s="53"/>
      <c r="T656" s="53"/>
    </row>
    <row r="657" spans="1:20" ht="12.75">
      <c r="A657" s="2076"/>
      <c r="B657" s="23">
        <v>2</v>
      </c>
      <c r="C657" s="1679" t="s">
        <v>287</v>
      </c>
      <c r="D657" s="1680">
        <v>6</v>
      </c>
      <c r="E657" s="1680">
        <v>1977</v>
      </c>
      <c r="F657" s="1681">
        <v>10.358000000000001</v>
      </c>
      <c r="G657" s="1681">
        <v>0.69745000000000001</v>
      </c>
      <c r="H657" s="1681">
        <v>0.05</v>
      </c>
      <c r="I657" s="1681">
        <v>9.6105499999999999</v>
      </c>
      <c r="J657" s="1681">
        <v>371.33</v>
      </c>
      <c r="K657" s="1682">
        <v>9.6105499999999999</v>
      </c>
      <c r="L657" s="1681">
        <v>371.33</v>
      </c>
      <c r="M657" s="1683">
        <v>2.5881426224651928E-2</v>
      </c>
      <c r="N657" s="1684">
        <v>276.42400000000004</v>
      </c>
      <c r="O657" s="1685">
        <v>7.1542473627231855</v>
      </c>
      <c r="P657" s="1686">
        <v>1552.8855734791157</v>
      </c>
      <c r="Q657" s="1687">
        <v>429.25484176339114</v>
      </c>
      <c r="S657" s="53"/>
      <c r="T657" s="53"/>
    </row>
    <row r="658" spans="1:20" ht="12.75">
      <c r="A658" s="2076"/>
      <c r="B658" s="23">
        <v>3</v>
      </c>
      <c r="C658" s="1679" t="s">
        <v>288</v>
      </c>
      <c r="D658" s="1680">
        <v>6</v>
      </c>
      <c r="E658" s="1680">
        <v>1961</v>
      </c>
      <c r="F658" s="1681">
        <v>3.5569999999999999</v>
      </c>
      <c r="G658" s="1681">
        <v>0</v>
      </c>
      <c r="H658" s="1681">
        <v>0</v>
      </c>
      <c r="I658" s="1681">
        <v>3.5570000000000004</v>
      </c>
      <c r="J658" s="1681">
        <v>120.27</v>
      </c>
      <c r="K658" s="1682">
        <v>3.5570000000000004</v>
      </c>
      <c r="L658" s="1681">
        <v>120.27</v>
      </c>
      <c r="M658" s="1683">
        <v>2.9575122640725038E-2</v>
      </c>
      <c r="N658" s="1684">
        <v>276.42400000000004</v>
      </c>
      <c r="O658" s="1685">
        <v>8.1752737008397798</v>
      </c>
      <c r="P658" s="1686">
        <v>1774.5073584435022</v>
      </c>
      <c r="Q658" s="1687">
        <v>490.51642205038672</v>
      </c>
      <c r="S658" s="53"/>
      <c r="T658" s="53"/>
    </row>
    <row r="659" spans="1:20" ht="12.75">
      <c r="A659" s="2076"/>
      <c r="B659" s="23">
        <v>4</v>
      </c>
      <c r="C659" s="316"/>
      <c r="D659" s="317"/>
      <c r="E659" s="317"/>
      <c r="F659" s="193"/>
      <c r="G659" s="193"/>
      <c r="H659" s="193"/>
      <c r="I659" s="193"/>
      <c r="J659" s="193"/>
      <c r="K659" s="318"/>
      <c r="L659" s="193"/>
      <c r="M659" s="319"/>
      <c r="N659" s="320"/>
      <c r="O659" s="79"/>
      <c r="P659" s="321"/>
      <c r="Q659" s="322"/>
      <c r="S659" s="53"/>
      <c r="T659" s="53"/>
    </row>
    <row r="660" spans="1:20" ht="12.75">
      <c r="A660" s="2076"/>
      <c r="B660" s="23">
        <v>5</v>
      </c>
      <c r="C660" s="316"/>
      <c r="D660" s="317"/>
      <c r="E660" s="317"/>
      <c r="F660" s="193"/>
      <c r="G660" s="193"/>
      <c r="H660" s="193"/>
      <c r="I660" s="193"/>
      <c r="J660" s="193"/>
      <c r="K660" s="318"/>
      <c r="L660" s="193"/>
      <c r="M660" s="319"/>
      <c r="N660" s="320"/>
      <c r="O660" s="79"/>
      <c r="P660" s="321"/>
      <c r="Q660" s="322"/>
      <c r="S660" s="53"/>
      <c r="T660" s="53"/>
    </row>
    <row r="661" spans="1:20" ht="12.75">
      <c r="A661" s="2076"/>
      <c r="B661" s="23">
        <v>6</v>
      </c>
      <c r="C661" s="316"/>
      <c r="D661" s="317"/>
      <c r="E661" s="317"/>
      <c r="F661" s="193"/>
      <c r="G661" s="193"/>
      <c r="H661" s="193"/>
      <c r="I661" s="193"/>
      <c r="J661" s="193"/>
      <c r="K661" s="318"/>
      <c r="L661" s="193"/>
      <c r="M661" s="319"/>
      <c r="N661" s="320"/>
      <c r="O661" s="79"/>
      <c r="P661" s="321"/>
      <c r="Q661" s="322"/>
      <c r="S661" s="53"/>
      <c r="T661" s="53"/>
    </row>
    <row r="662" spans="1:20" ht="12.75">
      <c r="A662" s="2076"/>
      <c r="B662" s="23">
        <v>7</v>
      </c>
      <c r="C662" s="316"/>
      <c r="D662" s="317"/>
      <c r="E662" s="317"/>
      <c r="F662" s="193"/>
      <c r="G662" s="193"/>
      <c r="H662" s="193"/>
      <c r="I662" s="193"/>
      <c r="J662" s="193"/>
      <c r="K662" s="318"/>
      <c r="L662" s="193"/>
      <c r="M662" s="319"/>
      <c r="N662" s="320"/>
      <c r="O662" s="79"/>
      <c r="P662" s="321"/>
      <c r="Q662" s="322"/>
      <c r="S662" s="53"/>
      <c r="T662" s="53"/>
    </row>
    <row r="663" spans="1:20" ht="12.75">
      <c r="A663" s="2076"/>
      <c r="B663" s="23">
        <v>8</v>
      </c>
      <c r="C663" s="316"/>
      <c r="D663" s="317"/>
      <c r="E663" s="317"/>
      <c r="F663" s="193"/>
      <c r="G663" s="193"/>
      <c r="H663" s="193"/>
      <c r="I663" s="193"/>
      <c r="J663" s="193"/>
      <c r="K663" s="318"/>
      <c r="L663" s="193"/>
      <c r="M663" s="319"/>
      <c r="N663" s="320"/>
      <c r="O663" s="79"/>
      <c r="P663" s="321"/>
      <c r="Q663" s="322"/>
      <c r="S663" s="53"/>
      <c r="T663" s="53"/>
    </row>
    <row r="664" spans="1:20" ht="12.75">
      <c r="A664" s="2076"/>
      <c r="B664" s="23">
        <v>9</v>
      </c>
      <c r="C664" s="316"/>
      <c r="D664" s="317"/>
      <c r="E664" s="317"/>
      <c r="F664" s="193"/>
      <c r="G664" s="193"/>
      <c r="H664" s="193"/>
      <c r="I664" s="193"/>
      <c r="J664" s="193"/>
      <c r="K664" s="318"/>
      <c r="L664" s="193"/>
      <c r="M664" s="319"/>
      <c r="N664" s="320"/>
      <c r="O664" s="79"/>
      <c r="P664" s="321"/>
      <c r="Q664" s="322"/>
      <c r="S664" s="53"/>
      <c r="T664" s="53"/>
    </row>
    <row r="665" spans="1:20" ht="13.5" thickBot="1">
      <c r="A665" s="2077"/>
      <c r="B665" s="338">
        <v>10</v>
      </c>
      <c r="C665" s="323"/>
      <c r="D665" s="324"/>
      <c r="E665" s="324"/>
      <c r="F665" s="194"/>
      <c r="G665" s="194"/>
      <c r="H665" s="194"/>
      <c r="I665" s="194"/>
      <c r="J665" s="194"/>
      <c r="K665" s="325"/>
      <c r="L665" s="194"/>
      <c r="M665" s="326"/>
      <c r="N665" s="327"/>
      <c r="O665" s="328"/>
      <c r="P665" s="329"/>
      <c r="Q665" s="195"/>
      <c r="S665" s="53"/>
      <c r="T665" s="53"/>
    </row>
    <row r="666" spans="1:20" ht="12.75">
      <c r="F666" s="117"/>
      <c r="G666" s="117"/>
      <c r="H666" s="117"/>
      <c r="I666" s="117"/>
      <c r="S666" s="53"/>
      <c r="T666" s="53"/>
    </row>
    <row r="667" spans="1:20" ht="12.75">
      <c r="F667" s="117"/>
      <c r="G667" s="117"/>
      <c r="H667" s="117"/>
      <c r="I667" s="117"/>
      <c r="S667" s="53"/>
      <c r="T667" s="53"/>
    </row>
    <row r="668" spans="1:20" ht="15">
      <c r="A668" s="2068" t="s">
        <v>290</v>
      </c>
      <c r="B668" s="2068"/>
      <c r="C668" s="2068"/>
      <c r="D668" s="2068"/>
      <c r="E668" s="2068"/>
      <c r="F668" s="2068"/>
      <c r="G668" s="2068"/>
      <c r="H668" s="2068"/>
      <c r="I668" s="2068"/>
      <c r="J668" s="2068"/>
      <c r="K668" s="2068"/>
      <c r="L668" s="2068"/>
      <c r="M668" s="2068"/>
      <c r="N668" s="2068"/>
      <c r="O668" s="2068"/>
      <c r="P668" s="2068"/>
      <c r="Q668" s="2068"/>
      <c r="S668" s="729"/>
      <c r="T668" s="729"/>
    </row>
    <row r="669" spans="1:20" ht="13.5" thickBot="1">
      <c r="A669" s="1330"/>
      <c r="B669" s="1330"/>
      <c r="C669" s="1330"/>
      <c r="D669" s="1330"/>
      <c r="E669" s="1986" t="s">
        <v>559</v>
      </c>
      <c r="F669" s="1986"/>
      <c r="G669" s="1986"/>
      <c r="H669" s="1986"/>
      <c r="I669" s="1330">
        <v>2.2999999999999998</v>
      </c>
      <c r="J669" s="1330" t="s">
        <v>558</v>
      </c>
      <c r="K669" s="1330" t="s">
        <v>560</v>
      </c>
      <c r="L669" s="1331">
        <v>470</v>
      </c>
      <c r="M669" s="1330"/>
      <c r="N669" s="1330"/>
      <c r="O669" s="1330"/>
      <c r="P669" s="1330"/>
      <c r="Q669" s="1330"/>
      <c r="S669" s="53"/>
      <c r="T669" s="53"/>
    </row>
    <row r="670" spans="1:20" ht="12.75">
      <c r="A670" s="2078" t="s">
        <v>1</v>
      </c>
      <c r="B670" s="2018" t="s">
        <v>0</v>
      </c>
      <c r="C670" s="1990" t="s">
        <v>2</v>
      </c>
      <c r="D670" s="1990" t="s">
        <v>3</v>
      </c>
      <c r="E670" s="1990" t="s">
        <v>13</v>
      </c>
      <c r="F670" s="1993" t="s">
        <v>14</v>
      </c>
      <c r="G670" s="1994"/>
      <c r="H670" s="1994"/>
      <c r="I670" s="1995"/>
      <c r="J670" s="1990" t="s">
        <v>4</v>
      </c>
      <c r="K670" s="1990" t="s">
        <v>15</v>
      </c>
      <c r="L670" s="1990" t="s">
        <v>5</v>
      </c>
      <c r="M670" s="1990" t="s">
        <v>6</v>
      </c>
      <c r="N670" s="1990" t="s">
        <v>16</v>
      </c>
      <c r="O670" s="2020" t="s">
        <v>17</v>
      </c>
      <c r="P670" s="1990" t="s">
        <v>25</v>
      </c>
      <c r="Q670" s="2009" t="s">
        <v>26</v>
      </c>
      <c r="S670" s="53"/>
      <c r="T670" s="53"/>
    </row>
    <row r="671" spans="1:20" ht="33.75">
      <c r="A671" s="2079"/>
      <c r="B671" s="2019"/>
      <c r="C671" s="1991"/>
      <c r="D671" s="1992"/>
      <c r="E671" s="1992"/>
      <c r="F671" s="18" t="s">
        <v>18</v>
      </c>
      <c r="G671" s="18" t="s">
        <v>19</v>
      </c>
      <c r="H671" s="18" t="s">
        <v>20</v>
      </c>
      <c r="I671" s="18" t="s">
        <v>21</v>
      </c>
      <c r="J671" s="1992"/>
      <c r="K671" s="1992"/>
      <c r="L671" s="1992"/>
      <c r="M671" s="1992"/>
      <c r="N671" s="1992"/>
      <c r="O671" s="2021"/>
      <c r="P671" s="1992"/>
      <c r="Q671" s="2010"/>
      <c r="S671" s="53"/>
      <c r="T671" s="53"/>
    </row>
    <row r="672" spans="1:20" ht="12.75">
      <c r="A672" s="2080"/>
      <c r="B672" s="2081"/>
      <c r="C672" s="1992"/>
      <c r="D672" s="127" t="s">
        <v>7</v>
      </c>
      <c r="E672" s="127" t="s">
        <v>8</v>
      </c>
      <c r="F672" s="127" t="s">
        <v>9</v>
      </c>
      <c r="G672" s="127" t="s">
        <v>9</v>
      </c>
      <c r="H672" s="127" t="s">
        <v>9</v>
      </c>
      <c r="I672" s="127" t="s">
        <v>9</v>
      </c>
      <c r="J672" s="127" t="s">
        <v>22</v>
      </c>
      <c r="K672" s="127" t="s">
        <v>9</v>
      </c>
      <c r="L672" s="127" t="s">
        <v>22</v>
      </c>
      <c r="M672" s="127" t="s">
        <v>77</v>
      </c>
      <c r="N672" s="127" t="s">
        <v>10</v>
      </c>
      <c r="O672" s="127" t="s">
        <v>78</v>
      </c>
      <c r="P672" s="128" t="s">
        <v>27</v>
      </c>
      <c r="Q672" s="129" t="s">
        <v>28</v>
      </c>
      <c r="S672" s="53"/>
      <c r="T672" s="53"/>
    </row>
    <row r="673" spans="1:20" ht="13.5" thickBot="1">
      <c r="A673" s="130">
        <v>1</v>
      </c>
      <c r="B673" s="131">
        <v>2</v>
      </c>
      <c r="C673" s="132">
        <v>3</v>
      </c>
      <c r="D673" s="133">
        <v>4</v>
      </c>
      <c r="E673" s="133">
        <v>5</v>
      </c>
      <c r="F673" s="133">
        <v>6</v>
      </c>
      <c r="G673" s="133">
        <v>7</v>
      </c>
      <c r="H673" s="133">
        <v>8</v>
      </c>
      <c r="I673" s="133">
        <v>9</v>
      </c>
      <c r="J673" s="133">
        <v>10</v>
      </c>
      <c r="K673" s="133">
        <v>11</v>
      </c>
      <c r="L673" s="132">
        <v>12</v>
      </c>
      <c r="M673" s="133">
        <v>13</v>
      </c>
      <c r="N673" s="133">
        <v>14</v>
      </c>
      <c r="O673" s="134">
        <v>15</v>
      </c>
      <c r="P673" s="132">
        <v>16</v>
      </c>
      <c r="Q673" s="135">
        <v>17</v>
      </c>
      <c r="S673" s="53"/>
      <c r="T673" s="53"/>
    </row>
    <row r="674" spans="1:20" ht="12.75">
      <c r="A674" s="2097" t="s">
        <v>108</v>
      </c>
      <c r="B674" s="337">
        <v>1</v>
      </c>
      <c r="C674" s="1588" t="s">
        <v>758</v>
      </c>
      <c r="D674" s="1589">
        <v>50</v>
      </c>
      <c r="E674" s="1589">
        <v>1973</v>
      </c>
      <c r="F674" s="1590">
        <v>24.991</v>
      </c>
      <c r="G674" s="1590">
        <v>3.3224969999999998</v>
      </c>
      <c r="H674" s="1590">
        <v>8.01</v>
      </c>
      <c r="I674" s="1590">
        <v>13.6585</v>
      </c>
      <c r="J674" s="1590">
        <v>2622.52</v>
      </c>
      <c r="K674" s="1590">
        <v>13.6585</v>
      </c>
      <c r="L674" s="1590">
        <v>2622.52</v>
      </c>
      <c r="M674" s="1591">
        <v>5.2081585650443083E-3</v>
      </c>
      <c r="N674" s="1592">
        <v>229.88100000000003</v>
      </c>
      <c r="O674" s="1592">
        <v>1.1972566990909508</v>
      </c>
      <c r="P674" s="1592">
        <v>312.48951390265847</v>
      </c>
      <c r="Q674" s="1593">
        <v>71.835401945457036</v>
      </c>
      <c r="S674" s="53"/>
      <c r="T674" s="53"/>
    </row>
    <row r="675" spans="1:20" ht="12.75">
      <c r="A675" s="2098"/>
      <c r="B675" s="138">
        <v>2</v>
      </c>
      <c r="C675" s="1578" t="s">
        <v>759</v>
      </c>
      <c r="D675" s="1579">
        <v>32</v>
      </c>
      <c r="E675" s="1579">
        <v>1973</v>
      </c>
      <c r="F675" s="1580">
        <v>17.286000000000001</v>
      </c>
      <c r="G675" s="1580">
        <v>2.283525</v>
      </c>
      <c r="H675" s="1580">
        <v>5.13</v>
      </c>
      <c r="I675" s="1580">
        <v>9.8724790000000002</v>
      </c>
      <c r="J675" s="1580">
        <v>1758.16</v>
      </c>
      <c r="K675" s="1580">
        <v>9.8724790000000002</v>
      </c>
      <c r="L675" s="1580">
        <v>1758.16</v>
      </c>
      <c r="M675" s="1581">
        <v>5.6152335396095921E-3</v>
      </c>
      <c r="N675" s="1582">
        <v>229.88100000000003</v>
      </c>
      <c r="O675" s="1582">
        <v>1.2908355013189927</v>
      </c>
      <c r="P675" s="1582">
        <v>336.91401237657556</v>
      </c>
      <c r="Q675" s="1594">
        <v>77.450130079139583</v>
      </c>
      <c r="S675" s="53"/>
      <c r="T675" s="53"/>
    </row>
    <row r="676" spans="1:20" ht="12.75">
      <c r="A676" s="2098"/>
      <c r="B676" s="138">
        <v>3</v>
      </c>
      <c r="C676" s="1578" t="s">
        <v>760</v>
      </c>
      <c r="D676" s="1579">
        <v>29</v>
      </c>
      <c r="E676" s="1579">
        <v>1987</v>
      </c>
      <c r="F676" s="1580">
        <v>16.254000000000001</v>
      </c>
      <c r="G676" s="1580">
        <v>2.2896450000000002</v>
      </c>
      <c r="H676" s="1580">
        <v>4.8</v>
      </c>
      <c r="I676" s="1580">
        <v>9.1643589999999993</v>
      </c>
      <c r="J676" s="1580">
        <v>1510.61</v>
      </c>
      <c r="K676" s="1580">
        <v>9.1643589999999993</v>
      </c>
      <c r="L676" s="1580">
        <v>1454.7299999999998</v>
      </c>
      <c r="M676" s="1581">
        <v>6.2996975383748195E-3</v>
      </c>
      <c r="N676" s="1582">
        <v>229.88100000000003</v>
      </c>
      <c r="O676" s="1582">
        <v>1.448180769819142</v>
      </c>
      <c r="P676" s="1582">
        <v>377.98185230248913</v>
      </c>
      <c r="Q676" s="1594">
        <v>86.890846189148519</v>
      </c>
      <c r="S676" s="53"/>
      <c r="T676" s="53"/>
    </row>
    <row r="677" spans="1:20" ht="12.75">
      <c r="A677" s="2098"/>
      <c r="B677" s="138">
        <v>4</v>
      </c>
      <c r="C677" s="1578" t="s">
        <v>761</v>
      </c>
      <c r="D677" s="1579">
        <v>13</v>
      </c>
      <c r="E677" s="1579">
        <v>1962</v>
      </c>
      <c r="F677" s="1580">
        <v>7.4039999999999999</v>
      </c>
      <c r="G677" s="1580">
        <v>0.82150800000000002</v>
      </c>
      <c r="H677" s="1580">
        <v>2.56</v>
      </c>
      <c r="I677" s="1580">
        <v>4.0224929999999999</v>
      </c>
      <c r="J677" s="1580">
        <v>583.82000000000005</v>
      </c>
      <c r="K677" s="1580">
        <v>4.0224929999999999</v>
      </c>
      <c r="L677" s="1580">
        <v>583.82000000000005</v>
      </c>
      <c r="M677" s="1581">
        <v>6.8899540954403746E-3</v>
      </c>
      <c r="N677" s="1582">
        <v>229.88100000000003</v>
      </c>
      <c r="O677" s="1582">
        <v>1.5838695374139289</v>
      </c>
      <c r="P677" s="1582">
        <v>413.39724572642245</v>
      </c>
      <c r="Q677" s="1594">
        <v>95.032172244835735</v>
      </c>
      <c r="S677" s="53"/>
      <c r="T677" s="53"/>
    </row>
    <row r="678" spans="1:20" ht="12.75">
      <c r="A678" s="2098"/>
      <c r="B678" s="138">
        <v>5</v>
      </c>
      <c r="C678" s="1578" t="s">
        <v>762</v>
      </c>
      <c r="D678" s="1579">
        <v>10</v>
      </c>
      <c r="E678" s="1579">
        <v>1984</v>
      </c>
      <c r="F678" s="1580">
        <v>12.601000000000001</v>
      </c>
      <c r="G678" s="1580">
        <v>1.3475729999999999</v>
      </c>
      <c r="H678" s="1580">
        <v>4.32</v>
      </c>
      <c r="I678" s="1580">
        <v>6.9334240000000005</v>
      </c>
      <c r="J678" s="1580">
        <v>609.70000000000005</v>
      </c>
      <c r="K678" s="1580">
        <v>6.9334240000000005</v>
      </c>
      <c r="L678" s="1580">
        <v>609.70000000000005</v>
      </c>
      <c r="M678" s="1581">
        <v>1.1371861571264557E-2</v>
      </c>
      <c r="N678" s="1582">
        <v>229.88100000000003</v>
      </c>
      <c r="O678" s="1582">
        <v>2.614174909863868</v>
      </c>
      <c r="P678" s="1582">
        <v>682.31169427587349</v>
      </c>
      <c r="Q678" s="1594">
        <v>156.8504945918321</v>
      </c>
      <c r="S678" s="53"/>
      <c r="T678" s="53"/>
    </row>
    <row r="679" spans="1:20" ht="12.75">
      <c r="A679" s="2098"/>
      <c r="B679" s="138">
        <v>6</v>
      </c>
      <c r="C679" s="622"/>
      <c r="D679" s="623"/>
      <c r="E679" s="623"/>
      <c r="F679" s="623"/>
      <c r="G679" s="623"/>
      <c r="H679" s="623"/>
      <c r="I679" s="623"/>
      <c r="J679" s="623"/>
      <c r="K679" s="623"/>
      <c r="L679" s="623"/>
      <c r="M679" s="623"/>
      <c r="N679" s="623"/>
      <c r="O679" s="623"/>
      <c r="P679" s="623"/>
      <c r="Q679" s="624"/>
      <c r="S679" s="53"/>
      <c r="T679" s="53"/>
    </row>
    <row r="680" spans="1:20" ht="12.75">
      <c r="A680" s="2098"/>
      <c r="B680" s="138">
        <v>7</v>
      </c>
      <c r="C680" s="622"/>
      <c r="D680" s="623"/>
      <c r="E680" s="623"/>
      <c r="F680" s="623"/>
      <c r="G680" s="623"/>
      <c r="H680" s="623"/>
      <c r="I680" s="623"/>
      <c r="J680" s="623"/>
      <c r="K680" s="623"/>
      <c r="L680" s="623"/>
      <c r="M680" s="623"/>
      <c r="N680" s="623"/>
      <c r="O680" s="623"/>
      <c r="P680" s="623"/>
      <c r="Q680" s="624"/>
      <c r="S680" s="53"/>
      <c r="T680" s="53"/>
    </row>
    <row r="681" spans="1:20" ht="12.75">
      <c r="A681" s="2098"/>
      <c r="B681" s="138">
        <v>8</v>
      </c>
      <c r="C681" s="622"/>
      <c r="D681" s="623"/>
      <c r="E681" s="623"/>
      <c r="F681" s="623"/>
      <c r="G681" s="623"/>
      <c r="H681" s="623"/>
      <c r="I681" s="623"/>
      <c r="J681" s="623"/>
      <c r="K681" s="623"/>
      <c r="L681" s="623"/>
      <c r="M681" s="623"/>
      <c r="N681" s="623"/>
      <c r="O681" s="623"/>
      <c r="P681" s="623"/>
      <c r="Q681" s="624"/>
      <c r="S681" s="53"/>
      <c r="T681" s="53"/>
    </row>
    <row r="682" spans="1:20" ht="12.75">
      <c r="A682" s="2098"/>
      <c r="B682" s="138">
        <v>9</v>
      </c>
      <c r="C682" s="622"/>
      <c r="D682" s="623"/>
      <c r="E682" s="623"/>
      <c r="F682" s="623"/>
      <c r="G682" s="623"/>
      <c r="H682" s="623"/>
      <c r="I682" s="623"/>
      <c r="J682" s="623"/>
      <c r="K682" s="623"/>
      <c r="L682" s="623"/>
      <c r="M682" s="623"/>
      <c r="N682" s="623"/>
      <c r="O682" s="623"/>
      <c r="P682" s="623"/>
      <c r="Q682" s="624"/>
      <c r="S682" s="53"/>
      <c r="T682" s="53"/>
    </row>
    <row r="683" spans="1:20" ht="13.5" thickBot="1">
      <c r="A683" s="2098"/>
      <c r="B683" s="138">
        <v>10</v>
      </c>
      <c r="C683" s="625"/>
      <c r="D683" s="626"/>
      <c r="E683" s="626"/>
      <c r="F683" s="626"/>
      <c r="G683" s="626"/>
      <c r="H683" s="626"/>
      <c r="I683" s="626"/>
      <c r="J683" s="626"/>
      <c r="K683" s="626"/>
      <c r="L683" s="626"/>
      <c r="M683" s="626"/>
      <c r="N683" s="626"/>
      <c r="O683" s="626"/>
      <c r="P683" s="626"/>
      <c r="Q683" s="627"/>
      <c r="S683" s="53"/>
      <c r="T683" s="53"/>
    </row>
    <row r="684" spans="1:20" ht="12.75">
      <c r="A684" s="2099" t="s">
        <v>114</v>
      </c>
      <c r="B684" s="14">
        <v>1</v>
      </c>
      <c r="C684" s="1595" t="s">
        <v>763</v>
      </c>
      <c r="D684" s="1596">
        <v>12</v>
      </c>
      <c r="E684" s="1596">
        <v>1963</v>
      </c>
      <c r="F684" s="1597">
        <v>7.5179999999999998</v>
      </c>
      <c r="G684" s="1597">
        <v>0.82191599999999998</v>
      </c>
      <c r="H684" s="1597">
        <v>1.92</v>
      </c>
      <c r="I684" s="1597">
        <v>4.7760829999999999</v>
      </c>
      <c r="J684" s="1597">
        <v>528.35</v>
      </c>
      <c r="K684" s="1597">
        <v>4.7760829999999999</v>
      </c>
      <c r="L684" s="1597">
        <v>528.35</v>
      </c>
      <c r="M684" s="1598">
        <v>9.0396195703605561E-3</v>
      </c>
      <c r="N684" s="1599">
        <v>229.88100000000003</v>
      </c>
      <c r="O684" s="1599">
        <v>2.0780367864540552</v>
      </c>
      <c r="P684" s="1599">
        <v>542.37717422163337</v>
      </c>
      <c r="Q684" s="1600">
        <v>124.68220718724332</v>
      </c>
      <c r="S684" s="53"/>
      <c r="T684" s="53"/>
    </row>
    <row r="685" spans="1:20" ht="12.75">
      <c r="A685" s="2100"/>
      <c r="B685" s="15">
        <v>2</v>
      </c>
      <c r="C685" s="1601" t="s">
        <v>764</v>
      </c>
      <c r="D685" s="1602">
        <v>9</v>
      </c>
      <c r="E685" s="1602">
        <v>1960</v>
      </c>
      <c r="F685" s="1603">
        <v>6.9569999999999999</v>
      </c>
      <c r="G685" s="1603">
        <v>0.59027399999999997</v>
      </c>
      <c r="H685" s="1603">
        <v>1.84</v>
      </c>
      <c r="I685" s="1603">
        <v>4.5267239999999997</v>
      </c>
      <c r="J685" s="1603">
        <v>536.88</v>
      </c>
      <c r="K685" s="1603">
        <v>4.5267239999999997</v>
      </c>
      <c r="L685" s="1603">
        <v>400.83</v>
      </c>
      <c r="M685" s="1604">
        <v>1.1293376244293092E-2</v>
      </c>
      <c r="N685" s="1605">
        <v>229.88100000000003</v>
      </c>
      <c r="O685" s="1605">
        <v>2.5961326244143406</v>
      </c>
      <c r="P685" s="1605">
        <v>677.60257465758559</v>
      </c>
      <c r="Q685" s="1606">
        <v>155.76795746486047</v>
      </c>
      <c r="S685" s="53"/>
      <c r="T685" s="53"/>
    </row>
    <row r="686" spans="1:20" ht="12.75">
      <c r="A686" s="2100"/>
      <c r="B686" s="15">
        <v>3</v>
      </c>
      <c r="C686" s="1601" t="s">
        <v>765</v>
      </c>
      <c r="D686" s="1602">
        <v>10</v>
      </c>
      <c r="E686" s="1602">
        <v>1959</v>
      </c>
      <c r="F686" s="1603">
        <v>7.923</v>
      </c>
      <c r="G686" s="1603">
        <v>0.800292</v>
      </c>
      <c r="H686" s="1603">
        <v>1.92</v>
      </c>
      <c r="I686" s="1603">
        <v>5.2027099999999997</v>
      </c>
      <c r="J686" s="1603">
        <v>543.35</v>
      </c>
      <c r="K686" s="1603">
        <v>5.2027099999999997</v>
      </c>
      <c r="L686" s="1603">
        <v>446.8</v>
      </c>
      <c r="M686" s="1604">
        <v>1.1644382273948074E-2</v>
      </c>
      <c r="N686" s="1605">
        <v>229.88100000000003</v>
      </c>
      <c r="O686" s="1605">
        <v>2.6768222415174576</v>
      </c>
      <c r="P686" s="1605">
        <v>698.66293643688448</v>
      </c>
      <c r="Q686" s="1606">
        <v>160.60933449104746</v>
      </c>
      <c r="S686" s="53"/>
      <c r="T686" s="53"/>
    </row>
    <row r="687" spans="1:20" ht="12.75">
      <c r="A687" s="2100"/>
      <c r="B687" s="15">
        <v>4</v>
      </c>
      <c r="C687" s="628"/>
      <c r="D687" s="629"/>
      <c r="E687" s="629"/>
      <c r="F687" s="629"/>
      <c r="G687" s="629"/>
      <c r="H687" s="629"/>
      <c r="I687" s="629"/>
      <c r="J687" s="629"/>
      <c r="K687" s="629"/>
      <c r="L687" s="629"/>
      <c r="M687" s="629"/>
      <c r="N687" s="629"/>
      <c r="O687" s="629"/>
      <c r="P687" s="629"/>
      <c r="Q687" s="630"/>
      <c r="S687" s="53"/>
      <c r="T687" s="53"/>
    </row>
    <row r="688" spans="1:20" ht="12.75">
      <c r="A688" s="2100"/>
      <c r="B688" s="15">
        <v>5</v>
      </c>
      <c r="C688" s="628"/>
      <c r="D688" s="629"/>
      <c r="E688" s="629"/>
      <c r="F688" s="629"/>
      <c r="G688" s="629"/>
      <c r="H688" s="629"/>
      <c r="I688" s="629"/>
      <c r="J688" s="629"/>
      <c r="K688" s="629"/>
      <c r="L688" s="629"/>
      <c r="M688" s="629"/>
      <c r="N688" s="629"/>
      <c r="O688" s="629"/>
      <c r="P688" s="629"/>
      <c r="Q688" s="630"/>
      <c r="S688" s="53"/>
      <c r="T688" s="53"/>
    </row>
    <row r="689" spans="1:20" ht="12.75">
      <c r="A689" s="2100"/>
      <c r="B689" s="15">
        <v>6</v>
      </c>
      <c r="C689" s="628"/>
      <c r="D689" s="629"/>
      <c r="E689" s="629"/>
      <c r="F689" s="629"/>
      <c r="G689" s="629"/>
      <c r="H689" s="629"/>
      <c r="I689" s="629"/>
      <c r="J689" s="629"/>
      <c r="K689" s="629"/>
      <c r="L689" s="629"/>
      <c r="M689" s="629"/>
      <c r="N689" s="629"/>
      <c r="O689" s="629"/>
      <c r="P689" s="629"/>
      <c r="Q689" s="630"/>
      <c r="S689" s="53"/>
      <c r="T689" s="53"/>
    </row>
    <row r="690" spans="1:20" ht="12.75">
      <c r="A690" s="2100"/>
      <c r="B690" s="15">
        <v>7</v>
      </c>
      <c r="C690" s="628"/>
      <c r="D690" s="629"/>
      <c r="E690" s="629"/>
      <c r="F690" s="629"/>
      <c r="G690" s="629"/>
      <c r="H690" s="629"/>
      <c r="I690" s="629"/>
      <c r="J690" s="629"/>
      <c r="K690" s="629"/>
      <c r="L690" s="629"/>
      <c r="M690" s="629"/>
      <c r="N690" s="629"/>
      <c r="O690" s="629"/>
      <c r="P690" s="629"/>
      <c r="Q690" s="630"/>
      <c r="S690" s="53"/>
      <c r="T690" s="53"/>
    </row>
    <row r="691" spans="1:20" ht="12.75">
      <c r="A691" s="2100"/>
      <c r="B691" s="15">
        <v>8</v>
      </c>
      <c r="C691" s="628"/>
      <c r="D691" s="629"/>
      <c r="E691" s="629"/>
      <c r="F691" s="629"/>
      <c r="G691" s="629"/>
      <c r="H691" s="629"/>
      <c r="I691" s="629"/>
      <c r="J691" s="629"/>
      <c r="K691" s="629"/>
      <c r="L691" s="629"/>
      <c r="M691" s="629"/>
      <c r="N691" s="629"/>
      <c r="O691" s="629"/>
      <c r="P691" s="629"/>
      <c r="Q691" s="630"/>
      <c r="S691" s="53"/>
      <c r="T691" s="53"/>
    </row>
    <row r="692" spans="1:20" ht="12.75">
      <c r="A692" s="2100"/>
      <c r="B692" s="15">
        <v>9</v>
      </c>
      <c r="C692" s="628"/>
      <c r="D692" s="629"/>
      <c r="E692" s="629"/>
      <c r="F692" s="629"/>
      <c r="G692" s="629"/>
      <c r="H692" s="629"/>
      <c r="I692" s="629"/>
      <c r="J692" s="629"/>
      <c r="K692" s="629"/>
      <c r="L692" s="629"/>
      <c r="M692" s="629"/>
      <c r="N692" s="629"/>
      <c r="O692" s="629"/>
      <c r="P692" s="629"/>
      <c r="Q692" s="630"/>
      <c r="S692" s="53"/>
      <c r="T692" s="53"/>
    </row>
    <row r="693" spans="1:20" ht="13.5" thickBot="1">
      <c r="A693" s="2101"/>
      <c r="B693" s="55">
        <v>10</v>
      </c>
      <c r="C693" s="628"/>
      <c r="D693" s="629"/>
      <c r="E693" s="629"/>
      <c r="F693" s="629"/>
      <c r="G693" s="629"/>
      <c r="H693" s="629"/>
      <c r="I693" s="629"/>
      <c r="J693" s="629"/>
      <c r="K693" s="629"/>
      <c r="L693" s="629"/>
      <c r="M693" s="629"/>
      <c r="N693" s="629"/>
      <c r="O693" s="629"/>
      <c r="P693" s="629"/>
      <c r="Q693" s="630"/>
      <c r="S693" s="53"/>
      <c r="T693" s="53"/>
    </row>
    <row r="694" spans="1:20" ht="12.75">
      <c r="A694" s="2102" t="s">
        <v>123</v>
      </c>
      <c r="B694" s="159">
        <v>1</v>
      </c>
      <c r="C694" s="631"/>
      <c r="D694" s="632"/>
      <c r="E694" s="632"/>
      <c r="F694" s="632"/>
      <c r="G694" s="632"/>
      <c r="H694" s="632"/>
      <c r="I694" s="632"/>
      <c r="J694" s="632"/>
      <c r="K694" s="632"/>
      <c r="L694" s="632"/>
      <c r="M694" s="632"/>
      <c r="N694" s="632"/>
      <c r="O694" s="632"/>
      <c r="P694" s="632"/>
      <c r="Q694" s="633"/>
      <c r="S694" s="53"/>
      <c r="T694" s="53"/>
    </row>
    <row r="695" spans="1:20" ht="12.75">
      <c r="A695" s="2103"/>
      <c r="B695" s="168">
        <v>2</v>
      </c>
      <c r="C695" s="634"/>
      <c r="D695" s="635"/>
      <c r="E695" s="635"/>
      <c r="F695" s="635"/>
      <c r="G695" s="635"/>
      <c r="H695" s="635"/>
      <c r="I695" s="635"/>
      <c r="J695" s="635"/>
      <c r="K695" s="635"/>
      <c r="L695" s="635"/>
      <c r="M695" s="635"/>
      <c r="N695" s="635"/>
      <c r="O695" s="635"/>
      <c r="P695" s="635"/>
      <c r="Q695" s="636"/>
      <c r="S695" s="53"/>
      <c r="T695" s="53"/>
    </row>
    <row r="696" spans="1:20" ht="12.75">
      <c r="A696" s="2103"/>
      <c r="B696" s="168">
        <v>3</v>
      </c>
      <c r="C696" s="634"/>
      <c r="D696" s="635"/>
      <c r="E696" s="635"/>
      <c r="F696" s="635"/>
      <c r="G696" s="635"/>
      <c r="H696" s="635"/>
      <c r="I696" s="635"/>
      <c r="J696" s="635"/>
      <c r="K696" s="635"/>
      <c r="L696" s="635"/>
      <c r="M696" s="635"/>
      <c r="N696" s="635"/>
      <c r="O696" s="635"/>
      <c r="P696" s="635"/>
      <c r="Q696" s="636"/>
      <c r="S696" s="53"/>
      <c r="T696" s="53"/>
    </row>
    <row r="697" spans="1:20" ht="12.75">
      <c r="A697" s="2103"/>
      <c r="B697" s="168">
        <v>4</v>
      </c>
      <c r="C697" s="634"/>
      <c r="D697" s="635"/>
      <c r="E697" s="635"/>
      <c r="F697" s="635"/>
      <c r="G697" s="635"/>
      <c r="H697" s="635"/>
      <c r="I697" s="635"/>
      <c r="J697" s="635"/>
      <c r="K697" s="635"/>
      <c r="L697" s="635"/>
      <c r="M697" s="635"/>
      <c r="N697" s="635"/>
      <c r="O697" s="635"/>
      <c r="P697" s="635"/>
      <c r="Q697" s="636"/>
      <c r="S697" s="53"/>
      <c r="T697" s="53"/>
    </row>
    <row r="698" spans="1:20" ht="12.75">
      <c r="A698" s="2103"/>
      <c r="B698" s="168">
        <v>5</v>
      </c>
      <c r="C698" s="634"/>
      <c r="D698" s="635"/>
      <c r="E698" s="635"/>
      <c r="F698" s="635"/>
      <c r="G698" s="635"/>
      <c r="H698" s="635"/>
      <c r="I698" s="635"/>
      <c r="J698" s="635"/>
      <c r="K698" s="635"/>
      <c r="L698" s="635"/>
      <c r="M698" s="635"/>
      <c r="N698" s="635"/>
      <c r="O698" s="635"/>
      <c r="P698" s="635"/>
      <c r="Q698" s="636"/>
      <c r="S698" s="53"/>
      <c r="T698" s="53"/>
    </row>
    <row r="699" spans="1:20" ht="12.75">
      <c r="A699" s="2103"/>
      <c r="B699" s="168">
        <v>6</v>
      </c>
      <c r="C699" s="634"/>
      <c r="D699" s="635"/>
      <c r="E699" s="635"/>
      <c r="F699" s="635"/>
      <c r="G699" s="635"/>
      <c r="H699" s="635"/>
      <c r="I699" s="635"/>
      <c r="J699" s="635"/>
      <c r="K699" s="635"/>
      <c r="L699" s="635"/>
      <c r="M699" s="635"/>
      <c r="N699" s="635"/>
      <c r="O699" s="635"/>
      <c r="P699" s="635"/>
      <c r="Q699" s="636"/>
      <c r="S699" s="53"/>
      <c r="T699" s="53"/>
    </row>
    <row r="700" spans="1:20" ht="12.75">
      <c r="A700" s="2103"/>
      <c r="B700" s="168">
        <v>7</v>
      </c>
      <c r="C700" s="634"/>
      <c r="D700" s="635"/>
      <c r="E700" s="635"/>
      <c r="F700" s="635"/>
      <c r="G700" s="635"/>
      <c r="H700" s="635"/>
      <c r="I700" s="635"/>
      <c r="J700" s="635"/>
      <c r="K700" s="635"/>
      <c r="L700" s="635"/>
      <c r="M700" s="635"/>
      <c r="N700" s="635"/>
      <c r="O700" s="635"/>
      <c r="P700" s="635"/>
      <c r="Q700" s="636"/>
      <c r="S700" s="53"/>
      <c r="T700" s="53"/>
    </row>
    <row r="701" spans="1:20" ht="12.75">
      <c r="A701" s="2103"/>
      <c r="B701" s="168">
        <v>8</v>
      </c>
      <c r="C701" s="634"/>
      <c r="D701" s="635"/>
      <c r="E701" s="635"/>
      <c r="F701" s="635"/>
      <c r="G701" s="635"/>
      <c r="H701" s="635"/>
      <c r="I701" s="635"/>
      <c r="J701" s="635"/>
      <c r="K701" s="635"/>
      <c r="L701" s="635"/>
      <c r="M701" s="635"/>
      <c r="N701" s="635"/>
      <c r="O701" s="635"/>
      <c r="P701" s="635"/>
      <c r="Q701" s="636"/>
      <c r="S701" s="53"/>
      <c r="T701" s="53"/>
    </row>
    <row r="702" spans="1:20" ht="12.75">
      <c r="A702" s="2103"/>
      <c r="B702" s="168">
        <v>9</v>
      </c>
      <c r="C702" s="634"/>
      <c r="D702" s="635"/>
      <c r="E702" s="635"/>
      <c r="F702" s="635"/>
      <c r="G702" s="635"/>
      <c r="H702" s="635"/>
      <c r="I702" s="635"/>
      <c r="J702" s="635"/>
      <c r="K702" s="635"/>
      <c r="L702" s="635"/>
      <c r="M702" s="635"/>
      <c r="N702" s="635"/>
      <c r="O702" s="635"/>
      <c r="P702" s="635"/>
      <c r="Q702" s="636"/>
      <c r="S702" s="53"/>
      <c r="T702" s="53"/>
    </row>
    <row r="703" spans="1:20" ht="13.5" thickBot="1">
      <c r="A703" s="2104"/>
      <c r="B703" s="177">
        <v>10</v>
      </c>
      <c r="C703" s="859"/>
      <c r="D703" s="637"/>
      <c r="E703" s="637"/>
      <c r="F703" s="637"/>
      <c r="G703" s="637"/>
      <c r="H703" s="637"/>
      <c r="I703" s="637"/>
      <c r="J703" s="637"/>
      <c r="K703" s="637"/>
      <c r="L703" s="637"/>
      <c r="M703" s="637"/>
      <c r="N703" s="637"/>
      <c r="O703" s="637"/>
      <c r="P703" s="637"/>
      <c r="Q703" s="638"/>
      <c r="S703" s="53"/>
      <c r="T703" s="53"/>
    </row>
    <row r="704" spans="1:20" ht="12.75">
      <c r="A704" s="2135" t="s">
        <v>134</v>
      </c>
      <c r="B704" s="804">
        <v>1</v>
      </c>
      <c r="C704" s="1584" t="s">
        <v>448</v>
      </c>
      <c r="D704" s="1549">
        <v>20</v>
      </c>
      <c r="E704" s="1549">
        <v>1978</v>
      </c>
      <c r="F704" s="1550">
        <v>11.766</v>
      </c>
      <c r="G704" s="1550">
        <v>1.446207</v>
      </c>
      <c r="H704" s="1550">
        <v>3.2</v>
      </c>
      <c r="I704" s="1550">
        <v>7.1197949999999999</v>
      </c>
      <c r="J704" s="1550">
        <v>1050.01</v>
      </c>
      <c r="K704" s="1550">
        <v>7.1197949999999999</v>
      </c>
      <c r="L704" s="1550">
        <v>1050.01</v>
      </c>
      <c r="M704" s="1551">
        <v>6.7806925648327158E-3</v>
      </c>
      <c r="N704" s="1552">
        <v>229.88100000000003</v>
      </c>
      <c r="O704" s="1552">
        <v>1.5587523874963098</v>
      </c>
      <c r="P704" s="1552">
        <v>406.84155388996294</v>
      </c>
      <c r="Q704" s="1553">
        <v>93.52514324977858</v>
      </c>
      <c r="S704" s="53"/>
      <c r="T704" s="53"/>
    </row>
    <row r="705" spans="1:20" ht="12.75">
      <c r="A705" s="2136"/>
      <c r="B705" s="265">
        <v>2</v>
      </c>
      <c r="C705" s="1584" t="s">
        <v>753</v>
      </c>
      <c r="D705" s="1549">
        <v>19</v>
      </c>
      <c r="E705" s="1549">
        <v>1978</v>
      </c>
      <c r="F705" s="1550">
        <v>11.920999999999999</v>
      </c>
      <c r="G705" s="1550">
        <v>1.3827119999999999</v>
      </c>
      <c r="H705" s="1550">
        <v>3.2</v>
      </c>
      <c r="I705" s="1550">
        <v>7.3382880000000004</v>
      </c>
      <c r="J705" s="1550">
        <v>1059.1500000000001</v>
      </c>
      <c r="K705" s="1550">
        <v>7.3382880000000004</v>
      </c>
      <c r="L705" s="1550">
        <v>1059.1500000000001</v>
      </c>
      <c r="M705" s="1551">
        <v>6.9284690553745925E-3</v>
      </c>
      <c r="N705" s="1552">
        <v>229.88100000000003</v>
      </c>
      <c r="O705" s="1552">
        <v>1.5927233949185668</v>
      </c>
      <c r="P705" s="1552">
        <v>415.70814332247556</v>
      </c>
      <c r="Q705" s="1553">
        <v>95.563403695114019</v>
      </c>
      <c r="S705" s="53"/>
      <c r="T705" s="53"/>
    </row>
    <row r="706" spans="1:20" ht="12.75">
      <c r="A706" s="2136"/>
      <c r="B706" s="265">
        <v>3</v>
      </c>
      <c r="C706" s="1584" t="s">
        <v>447</v>
      </c>
      <c r="D706" s="1549">
        <v>21</v>
      </c>
      <c r="E706" s="1549">
        <v>1988</v>
      </c>
      <c r="F706" s="1550">
        <v>12.593</v>
      </c>
      <c r="G706" s="1550">
        <v>1.271736</v>
      </c>
      <c r="H706" s="1550">
        <v>3.2</v>
      </c>
      <c r="I706" s="1550">
        <v>8.1212660000000003</v>
      </c>
      <c r="J706" s="1550">
        <v>1072.1099999999999</v>
      </c>
      <c r="K706" s="1550">
        <v>8.1212660000000003</v>
      </c>
      <c r="L706" s="1550">
        <v>1072.1099999999999</v>
      </c>
      <c r="M706" s="1551">
        <v>7.5750305472386242E-3</v>
      </c>
      <c r="N706" s="1552">
        <v>229.88100000000003</v>
      </c>
      <c r="O706" s="1552">
        <v>1.7413555972297623</v>
      </c>
      <c r="P706" s="1552">
        <v>454.50183283431744</v>
      </c>
      <c r="Q706" s="1553">
        <v>104.48133583378574</v>
      </c>
      <c r="S706" s="53"/>
      <c r="T706" s="53"/>
    </row>
    <row r="707" spans="1:20" ht="12.75">
      <c r="A707" s="2136"/>
      <c r="B707" s="265">
        <v>4</v>
      </c>
      <c r="C707" s="1584" t="s">
        <v>401</v>
      </c>
      <c r="D707" s="1549">
        <v>40</v>
      </c>
      <c r="E707" s="1549">
        <v>1984</v>
      </c>
      <c r="F707" s="1550">
        <v>30.533000000000001</v>
      </c>
      <c r="G707" s="1550">
        <v>2.797758</v>
      </c>
      <c r="H707" s="1550">
        <v>6.4</v>
      </c>
      <c r="I707" s="1550">
        <v>21.335239999999999</v>
      </c>
      <c r="J707" s="1550">
        <v>2262.7800000000002</v>
      </c>
      <c r="K707" s="1550">
        <v>21.335239999999999</v>
      </c>
      <c r="L707" s="1550">
        <v>2262.7800000000002</v>
      </c>
      <c r="M707" s="1551">
        <v>9.4287734556607345E-3</v>
      </c>
      <c r="N707" s="1552">
        <v>229.88100000000003</v>
      </c>
      <c r="O707" s="1552">
        <v>2.1674958707607455</v>
      </c>
      <c r="P707" s="1552">
        <v>565.72640733964408</v>
      </c>
      <c r="Q707" s="1553">
        <v>130.04975224564473</v>
      </c>
      <c r="S707" s="53"/>
      <c r="T707" s="53"/>
    </row>
    <row r="708" spans="1:20" ht="12.75">
      <c r="A708" s="2136"/>
      <c r="B708" s="265">
        <v>5</v>
      </c>
      <c r="C708" s="1584" t="s">
        <v>407</v>
      </c>
      <c r="D708" s="1549">
        <v>31</v>
      </c>
      <c r="E708" s="1549">
        <v>1991</v>
      </c>
      <c r="F708" s="1550">
        <v>30.716000000000001</v>
      </c>
      <c r="G708" s="1550">
        <v>1.930299</v>
      </c>
      <c r="H708" s="1550">
        <v>4.8</v>
      </c>
      <c r="I708" s="1550">
        <v>23.985703000000001</v>
      </c>
      <c r="J708" s="1550">
        <v>1504.89</v>
      </c>
      <c r="K708" s="1550">
        <v>23.985703000000001</v>
      </c>
      <c r="L708" s="1550">
        <v>1504.89</v>
      </c>
      <c r="M708" s="1551">
        <v>1.5938509126912932E-2</v>
      </c>
      <c r="N708" s="1552">
        <v>229.88100000000003</v>
      </c>
      <c r="O708" s="1552">
        <v>3.6639604166038722</v>
      </c>
      <c r="P708" s="1552">
        <v>956.31054761477583</v>
      </c>
      <c r="Q708" s="1553">
        <v>219.83762499623231</v>
      </c>
      <c r="S708" s="53"/>
      <c r="T708" s="53"/>
    </row>
    <row r="709" spans="1:20" ht="12.75">
      <c r="A709" s="2136"/>
      <c r="B709" s="265">
        <v>6</v>
      </c>
      <c r="C709" s="1584" t="s">
        <v>754</v>
      </c>
      <c r="D709" s="1549">
        <v>35</v>
      </c>
      <c r="E709" s="1549">
        <v>1972</v>
      </c>
      <c r="F709" s="1550">
        <v>34.99</v>
      </c>
      <c r="G709" s="1550">
        <v>2.4575879999999999</v>
      </c>
      <c r="H709" s="1550">
        <v>5.76</v>
      </c>
      <c r="I709" s="1550">
        <v>26.772413</v>
      </c>
      <c r="J709" s="1550">
        <v>1516.82</v>
      </c>
      <c r="K709" s="1550">
        <v>26.772413</v>
      </c>
      <c r="L709" s="1550">
        <v>1516.82</v>
      </c>
      <c r="M709" s="1551">
        <v>1.7650356007964031E-2</v>
      </c>
      <c r="N709" s="1552">
        <v>229.88100000000003</v>
      </c>
      <c r="O709" s="1552">
        <v>4.0574814894667801</v>
      </c>
      <c r="P709" s="1552">
        <v>1059.0213604778419</v>
      </c>
      <c r="Q709" s="1553">
        <v>243.4488893680068</v>
      </c>
      <c r="S709" s="53"/>
      <c r="T709" s="53"/>
    </row>
    <row r="710" spans="1:20" ht="12.75">
      <c r="A710" s="2136"/>
      <c r="B710" s="265">
        <v>7</v>
      </c>
      <c r="C710" s="1584" t="s">
        <v>449</v>
      </c>
      <c r="D710" s="1549">
        <v>45</v>
      </c>
      <c r="E710" s="1549">
        <v>1972</v>
      </c>
      <c r="F710" s="1550">
        <v>43.515000000000001</v>
      </c>
      <c r="G710" s="1550">
        <v>3.7358009999999999</v>
      </c>
      <c r="H710" s="1550">
        <v>7.2</v>
      </c>
      <c r="I710" s="1550">
        <v>32.579197000000001</v>
      </c>
      <c r="J710" s="1550">
        <v>1840.92</v>
      </c>
      <c r="K710" s="1550">
        <v>32.579197000000001</v>
      </c>
      <c r="L710" s="1550">
        <v>1840.92</v>
      </c>
      <c r="M710" s="1551">
        <v>1.7697236707733089E-2</v>
      </c>
      <c r="N710" s="1552">
        <v>229.88100000000003</v>
      </c>
      <c r="O710" s="1552">
        <v>4.0682584716103909</v>
      </c>
      <c r="P710" s="1552">
        <v>1061.8342024639853</v>
      </c>
      <c r="Q710" s="1553">
        <v>244.09550829662345</v>
      </c>
      <c r="S710" s="53"/>
      <c r="T710" s="53"/>
    </row>
    <row r="711" spans="1:20" ht="12.75">
      <c r="A711" s="2136"/>
      <c r="B711" s="265">
        <v>8</v>
      </c>
      <c r="C711" s="1584" t="s">
        <v>755</v>
      </c>
      <c r="D711" s="1549">
        <v>40</v>
      </c>
      <c r="E711" s="1549">
        <v>1986</v>
      </c>
      <c r="F711" s="1550">
        <v>50.52</v>
      </c>
      <c r="G711" s="1550">
        <v>2.7979620000000001</v>
      </c>
      <c r="H711" s="1550">
        <v>6.4</v>
      </c>
      <c r="I711" s="1550">
        <v>41.322040000000001</v>
      </c>
      <c r="J711" s="1550">
        <v>2240.67</v>
      </c>
      <c r="K711" s="1550">
        <v>41.322040000000001</v>
      </c>
      <c r="L711" s="1550">
        <v>2240.67</v>
      </c>
      <c r="M711" s="1551">
        <v>1.844182320466646E-2</v>
      </c>
      <c r="N711" s="1552">
        <v>229.88100000000003</v>
      </c>
      <c r="O711" s="1552">
        <v>4.2394247601119313</v>
      </c>
      <c r="P711" s="1552">
        <v>1106.5093922799877</v>
      </c>
      <c r="Q711" s="1553">
        <v>254.36548560671588</v>
      </c>
      <c r="S711" s="53"/>
      <c r="T711" s="53"/>
    </row>
    <row r="712" spans="1:20" ht="12.75">
      <c r="A712" s="2136"/>
      <c r="B712" s="265">
        <v>9</v>
      </c>
      <c r="C712" s="1584" t="s">
        <v>335</v>
      </c>
      <c r="D712" s="1549">
        <v>21</v>
      </c>
      <c r="E712" s="1549">
        <v>1978</v>
      </c>
      <c r="F712" s="1550">
        <v>24.567</v>
      </c>
      <c r="G712" s="1550">
        <v>1.4741550000000001</v>
      </c>
      <c r="H712" s="1550">
        <v>3.2</v>
      </c>
      <c r="I712" s="1550">
        <v>19.892848000000001</v>
      </c>
      <c r="J712" s="1550">
        <v>1064.99</v>
      </c>
      <c r="K712" s="1550">
        <v>19.892848000000001</v>
      </c>
      <c r="L712" s="1550">
        <v>1064.99</v>
      </c>
      <c r="M712" s="1551">
        <v>1.8678905905219766E-2</v>
      </c>
      <c r="N712" s="1552">
        <v>229.88100000000003</v>
      </c>
      <c r="O712" s="1552">
        <v>4.2939255683978255</v>
      </c>
      <c r="P712" s="1552">
        <v>1120.734354313186</v>
      </c>
      <c r="Q712" s="1553">
        <v>257.63553410386953</v>
      </c>
      <c r="S712" s="53"/>
      <c r="T712" s="53"/>
    </row>
    <row r="713" spans="1:20" ht="13.5" thickBot="1">
      <c r="A713" s="2137"/>
      <c r="B713" s="297">
        <v>10</v>
      </c>
      <c r="C713" s="1585" t="s">
        <v>756</v>
      </c>
      <c r="D713" s="1555">
        <v>51</v>
      </c>
      <c r="E713" s="1555">
        <v>1984</v>
      </c>
      <c r="F713" s="1556">
        <v>43.67</v>
      </c>
      <c r="G713" s="1556">
        <v>3.2433960000000002</v>
      </c>
      <c r="H713" s="1556">
        <v>0.5</v>
      </c>
      <c r="I713" s="1556">
        <v>39.926606</v>
      </c>
      <c r="J713" s="1556">
        <v>1816.15</v>
      </c>
      <c r="K713" s="1556">
        <v>39.926606</v>
      </c>
      <c r="L713" s="1556">
        <v>1816.15</v>
      </c>
      <c r="M713" s="1557">
        <v>2.1984200644219916E-2</v>
      </c>
      <c r="N713" s="1558">
        <v>229.88100000000003</v>
      </c>
      <c r="O713" s="1558">
        <v>5.0537500282939192</v>
      </c>
      <c r="P713" s="1558">
        <v>1319.052038653195</v>
      </c>
      <c r="Q713" s="1559">
        <v>303.22500169763515</v>
      </c>
      <c r="S713" s="53"/>
      <c r="T713" s="53"/>
    </row>
    <row r="714" spans="1:20" ht="12.75">
      <c r="A714" s="2072" t="s">
        <v>145</v>
      </c>
      <c r="B714" s="189">
        <v>1</v>
      </c>
      <c r="C714" s="1701" t="s">
        <v>450</v>
      </c>
      <c r="D714" s="1561">
        <v>24</v>
      </c>
      <c r="E714" s="1561">
        <v>1968</v>
      </c>
      <c r="F714" s="1562">
        <v>17.754999999999999</v>
      </c>
      <c r="G714" s="1562">
        <v>0</v>
      </c>
      <c r="H714" s="1562">
        <v>0</v>
      </c>
      <c r="I714" s="1562">
        <v>17.754998000000001</v>
      </c>
      <c r="J714" s="1562">
        <v>828.47</v>
      </c>
      <c r="K714" s="1562">
        <v>17.754998000000001</v>
      </c>
      <c r="L714" s="1562">
        <v>828.47</v>
      </c>
      <c r="M714" s="1563">
        <v>2.1431069320554757E-2</v>
      </c>
      <c r="N714" s="1564">
        <v>229.88100000000003</v>
      </c>
      <c r="O714" s="1564">
        <v>4.9265956464784484</v>
      </c>
      <c r="P714" s="1564">
        <v>1285.8641592332854</v>
      </c>
      <c r="Q714" s="1565">
        <v>295.59573878870691</v>
      </c>
      <c r="S714" s="53"/>
      <c r="T714" s="53"/>
    </row>
    <row r="715" spans="1:20" ht="12.75">
      <c r="A715" s="2073"/>
      <c r="B715" s="190">
        <v>2</v>
      </c>
      <c r="C715" s="1586" t="s">
        <v>757</v>
      </c>
      <c r="D715" s="1587">
        <v>24</v>
      </c>
      <c r="E715" s="1587">
        <v>1964</v>
      </c>
      <c r="F715" s="1570">
        <v>26.530999999999999</v>
      </c>
      <c r="G715" s="1568">
        <v>0.78703199999999995</v>
      </c>
      <c r="H715" s="1568">
        <v>3.84</v>
      </c>
      <c r="I715" s="1568">
        <v>21.903967999999999</v>
      </c>
      <c r="J715" s="1568">
        <v>1114.29</v>
      </c>
      <c r="K715" s="1570">
        <v>21.903967999999999</v>
      </c>
      <c r="L715" s="1568">
        <v>900.28</v>
      </c>
      <c r="M715" s="1569">
        <v>2.4330172835117961E-2</v>
      </c>
      <c r="N715" s="1570">
        <v>229.88100000000003</v>
      </c>
      <c r="O715" s="1570">
        <v>5.593044461509753</v>
      </c>
      <c r="P715" s="1570">
        <v>1459.8103701070777</v>
      </c>
      <c r="Q715" s="1571">
        <v>335.5826676905852</v>
      </c>
      <c r="S715" s="53"/>
      <c r="T715" s="53"/>
    </row>
    <row r="716" spans="1:20" ht="12.75">
      <c r="A716" s="2073"/>
      <c r="B716" s="190">
        <v>3</v>
      </c>
      <c r="C716" s="639"/>
      <c r="D716" s="640"/>
      <c r="E716" s="640"/>
      <c r="F716" s="640"/>
      <c r="G716" s="640"/>
      <c r="H716" s="640"/>
      <c r="I716" s="640"/>
      <c r="J716" s="640"/>
      <c r="K716" s="640"/>
      <c r="L716" s="640"/>
      <c r="M716" s="640"/>
      <c r="N716" s="640"/>
      <c r="O716" s="640"/>
      <c r="P716" s="640"/>
      <c r="Q716" s="641"/>
      <c r="S716" s="53"/>
      <c r="T716" s="53"/>
    </row>
    <row r="717" spans="1:20" ht="12.75">
      <c r="A717" s="2073"/>
      <c r="B717" s="190">
        <v>4</v>
      </c>
      <c r="C717" s="639"/>
      <c r="D717" s="640"/>
      <c r="E717" s="640"/>
      <c r="F717" s="640"/>
      <c r="G717" s="640"/>
      <c r="H717" s="640"/>
      <c r="I717" s="640"/>
      <c r="J717" s="640"/>
      <c r="K717" s="640"/>
      <c r="L717" s="640"/>
      <c r="M717" s="640"/>
      <c r="N717" s="640"/>
      <c r="O717" s="640"/>
      <c r="P717" s="640"/>
      <c r="Q717" s="641"/>
      <c r="S717" s="53"/>
      <c r="T717" s="53"/>
    </row>
    <row r="718" spans="1:20" ht="12.75">
      <c r="A718" s="2073"/>
      <c r="B718" s="190">
        <v>5</v>
      </c>
      <c r="C718" s="639"/>
      <c r="D718" s="640"/>
      <c r="E718" s="640"/>
      <c r="F718" s="640"/>
      <c r="G718" s="640"/>
      <c r="H718" s="640"/>
      <c r="I718" s="640"/>
      <c r="J718" s="640"/>
      <c r="K718" s="640"/>
      <c r="L718" s="640"/>
      <c r="M718" s="640"/>
      <c r="N718" s="640"/>
      <c r="O718" s="640"/>
      <c r="P718" s="640"/>
      <c r="Q718" s="641"/>
      <c r="S718" s="53"/>
      <c r="T718" s="53"/>
    </row>
    <row r="719" spans="1:20" ht="12.75">
      <c r="A719" s="2073"/>
      <c r="B719" s="190">
        <v>6</v>
      </c>
      <c r="C719" s="639"/>
      <c r="D719" s="640"/>
      <c r="E719" s="640"/>
      <c r="F719" s="640"/>
      <c r="G719" s="640"/>
      <c r="H719" s="640"/>
      <c r="I719" s="640"/>
      <c r="J719" s="640"/>
      <c r="K719" s="640"/>
      <c r="L719" s="640"/>
      <c r="M719" s="640"/>
      <c r="N719" s="640"/>
      <c r="O719" s="640"/>
      <c r="P719" s="640"/>
      <c r="Q719" s="641"/>
      <c r="S719" s="53"/>
      <c r="T719" s="53"/>
    </row>
    <row r="720" spans="1:20" ht="12.75">
      <c r="A720" s="2073"/>
      <c r="B720" s="190">
        <v>7</v>
      </c>
      <c r="C720" s="639"/>
      <c r="D720" s="640"/>
      <c r="E720" s="640"/>
      <c r="F720" s="640"/>
      <c r="G720" s="640"/>
      <c r="H720" s="640"/>
      <c r="I720" s="640"/>
      <c r="J720" s="640"/>
      <c r="K720" s="640"/>
      <c r="L720" s="640"/>
      <c r="M720" s="640"/>
      <c r="N720" s="640"/>
      <c r="O720" s="640"/>
      <c r="P720" s="640"/>
      <c r="Q720" s="641"/>
      <c r="S720" s="53"/>
      <c r="T720" s="53"/>
    </row>
    <row r="721" spans="1:20" ht="12.75">
      <c r="A721" s="2073"/>
      <c r="B721" s="190">
        <v>8</v>
      </c>
      <c r="C721" s="639"/>
      <c r="D721" s="640"/>
      <c r="E721" s="640"/>
      <c r="F721" s="640"/>
      <c r="G721" s="640"/>
      <c r="H721" s="640"/>
      <c r="I721" s="640"/>
      <c r="J721" s="640"/>
      <c r="K721" s="640"/>
      <c r="L721" s="640"/>
      <c r="M721" s="640"/>
      <c r="N721" s="640"/>
      <c r="O721" s="640"/>
      <c r="P721" s="640"/>
      <c r="Q721" s="641"/>
      <c r="S721" s="53"/>
      <c r="T721" s="53"/>
    </row>
    <row r="722" spans="1:20" ht="12.75">
      <c r="A722" s="2073"/>
      <c r="B722" s="190">
        <v>9</v>
      </c>
      <c r="C722" s="639"/>
      <c r="D722" s="640"/>
      <c r="E722" s="640"/>
      <c r="F722" s="640"/>
      <c r="G722" s="640"/>
      <c r="H722" s="640"/>
      <c r="I722" s="640"/>
      <c r="J722" s="640"/>
      <c r="K722" s="640"/>
      <c r="L722" s="640"/>
      <c r="M722" s="640"/>
      <c r="N722" s="640"/>
      <c r="O722" s="640"/>
      <c r="P722" s="640"/>
      <c r="Q722" s="641"/>
      <c r="S722" s="53"/>
      <c r="T722" s="53"/>
    </row>
    <row r="723" spans="1:20" ht="13.5" thickBot="1">
      <c r="A723" s="2074"/>
      <c r="B723" s="191">
        <v>10</v>
      </c>
      <c r="C723" s="642"/>
      <c r="D723" s="643"/>
      <c r="E723" s="643"/>
      <c r="F723" s="643"/>
      <c r="G723" s="643"/>
      <c r="H723" s="643"/>
      <c r="I723" s="643"/>
      <c r="J723" s="643"/>
      <c r="K723" s="643"/>
      <c r="L723" s="643"/>
      <c r="M723" s="643"/>
      <c r="N723" s="643"/>
      <c r="O723" s="643"/>
      <c r="P723" s="643"/>
      <c r="Q723" s="644"/>
      <c r="S723" s="53"/>
      <c r="T723" s="53"/>
    </row>
    <row r="724" spans="1:20" ht="12.75">
      <c r="A724" s="2075" t="s">
        <v>156</v>
      </c>
      <c r="B724" s="21">
        <v>1</v>
      </c>
      <c r="C724" s="645"/>
      <c r="D724" s="646"/>
      <c r="E724" s="646"/>
      <c r="F724" s="646"/>
      <c r="G724" s="646"/>
      <c r="H724" s="646"/>
      <c r="I724" s="646"/>
      <c r="J724" s="646"/>
      <c r="K724" s="646"/>
      <c r="L724" s="646"/>
      <c r="M724" s="646"/>
      <c r="N724" s="646"/>
      <c r="O724" s="646"/>
      <c r="P724" s="646"/>
      <c r="Q724" s="647"/>
      <c r="S724" s="53"/>
      <c r="T724" s="53"/>
    </row>
    <row r="725" spans="1:20" ht="12.75">
      <c r="A725" s="2076"/>
      <c r="B725" s="23">
        <v>2</v>
      </c>
      <c r="C725" s="648"/>
      <c r="D725" s="649"/>
      <c r="E725" s="649"/>
      <c r="F725" s="649"/>
      <c r="G725" s="649"/>
      <c r="H725" s="649"/>
      <c r="I725" s="649"/>
      <c r="J725" s="649"/>
      <c r="K725" s="649"/>
      <c r="L725" s="649"/>
      <c r="M725" s="649"/>
      <c r="N725" s="649"/>
      <c r="O725" s="649"/>
      <c r="P725" s="649"/>
      <c r="Q725" s="650"/>
      <c r="S725" s="53"/>
      <c r="T725" s="53"/>
    </row>
    <row r="726" spans="1:20" ht="12.75">
      <c r="A726" s="2076"/>
      <c r="B726" s="23">
        <v>3</v>
      </c>
      <c r="C726" s="648"/>
      <c r="D726" s="649"/>
      <c r="E726" s="649"/>
      <c r="F726" s="649"/>
      <c r="G726" s="649"/>
      <c r="H726" s="649"/>
      <c r="I726" s="649"/>
      <c r="J726" s="649"/>
      <c r="K726" s="649"/>
      <c r="L726" s="649"/>
      <c r="M726" s="649"/>
      <c r="N726" s="649"/>
      <c r="O726" s="649"/>
      <c r="P726" s="649"/>
      <c r="Q726" s="650"/>
      <c r="S726" s="53"/>
      <c r="T726" s="53"/>
    </row>
    <row r="727" spans="1:20" ht="12.75">
      <c r="A727" s="2076"/>
      <c r="B727" s="23">
        <v>4</v>
      </c>
      <c r="C727" s="648"/>
      <c r="D727" s="649"/>
      <c r="E727" s="649"/>
      <c r="F727" s="649"/>
      <c r="G727" s="649"/>
      <c r="H727" s="649"/>
      <c r="I727" s="649"/>
      <c r="J727" s="649"/>
      <c r="K727" s="649"/>
      <c r="L727" s="649"/>
      <c r="M727" s="649"/>
      <c r="N727" s="649"/>
      <c r="O727" s="649"/>
      <c r="P727" s="649"/>
      <c r="Q727" s="650"/>
      <c r="S727" s="53"/>
      <c r="T727" s="53"/>
    </row>
    <row r="728" spans="1:20" ht="12.75">
      <c r="A728" s="2076"/>
      <c r="B728" s="23">
        <v>5</v>
      </c>
      <c r="C728" s="651"/>
      <c r="D728" s="320"/>
      <c r="E728" s="320"/>
      <c r="F728" s="320"/>
      <c r="G728" s="320"/>
      <c r="H728" s="320"/>
      <c r="I728" s="649"/>
      <c r="J728" s="649"/>
      <c r="K728" s="649"/>
      <c r="L728" s="649"/>
      <c r="M728" s="649"/>
      <c r="N728" s="649"/>
      <c r="O728" s="649"/>
      <c r="P728" s="649"/>
      <c r="Q728" s="650"/>
      <c r="S728" s="53"/>
      <c r="T728" s="53"/>
    </row>
    <row r="729" spans="1:20" ht="12.75">
      <c r="A729" s="2076"/>
      <c r="B729" s="23">
        <v>6</v>
      </c>
      <c r="C729" s="651"/>
      <c r="D729" s="320"/>
      <c r="E729" s="320"/>
      <c r="F729" s="320"/>
      <c r="G729" s="320"/>
      <c r="H729" s="320"/>
      <c r="I729" s="649"/>
      <c r="J729" s="649"/>
      <c r="K729" s="649"/>
      <c r="L729" s="649"/>
      <c r="M729" s="649"/>
      <c r="N729" s="649"/>
      <c r="O729" s="649"/>
      <c r="P729" s="649"/>
      <c r="Q729" s="650"/>
      <c r="S729" s="53"/>
      <c r="T729" s="53"/>
    </row>
    <row r="730" spans="1:20" ht="12.75">
      <c r="A730" s="2076"/>
      <c r="B730" s="23">
        <v>7</v>
      </c>
      <c r="C730" s="651"/>
      <c r="D730" s="320"/>
      <c r="E730" s="320"/>
      <c r="F730" s="320"/>
      <c r="G730" s="320"/>
      <c r="H730" s="320"/>
      <c r="I730" s="649"/>
      <c r="J730" s="649"/>
      <c r="K730" s="649"/>
      <c r="L730" s="649"/>
      <c r="M730" s="649"/>
      <c r="N730" s="649"/>
      <c r="O730" s="649"/>
      <c r="P730" s="649"/>
      <c r="Q730" s="650"/>
      <c r="S730" s="53"/>
      <c r="T730" s="53"/>
    </row>
    <row r="731" spans="1:20" ht="12.75">
      <c r="A731" s="2076"/>
      <c r="B731" s="23">
        <v>8</v>
      </c>
      <c r="C731" s="651"/>
      <c r="D731" s="320"/>
      <c r="E731" s="320"/>
      <c r="F731" s="320"/>
      <c r="G731" s="320"/>
      <c r="H731" s="320"/>
      <c r="I731" s="649"/>
      <c r="J731" s="649"/>
      <c r="K731" s="649"/>
      <c r="L731" s="649"/>
      <c r="M731" s="649"/>
      <c r="N731" s="649"/>
      <c r="O731" s="649"/>
      <c r="P731" s="649"/>
      <c r="Q731" s="650"/>
      <c r="S731" s="53"/>
      <c r="T731" s="53"/>
    </row>
    <row r="732" spans="1:20" ht="12.75">
      <c r="A732" s="2076"/>
      <c r="B732" s="23">
        <v>9</v>
      </c>
      <c r="C732" s="651"/>
      <c r="D732" s="320"/>
      <c r="E732" s="320"/>
      <c r="F732" s="320"/>
      <c r="G732" s="320"/>
      <c r="H732" s="320"/>
      <c r="I732" s="649"/>
      <c r="J732" s="649"/>
      <c r="K732" s="649"/>
      <c r="L732" s="649"/>
      <c r="M732" s="649"/>
      <c r="N732" s="649"/>
      <c r="O732" s="649"/>
      <c r="P732" s="649"/>
      <c r="Q732" s="650"/>
      <c r="S732" s="53"/>
      <c r="T732" s="53"/>
    </row>
    <row r="733" spans="1:20" ht="13.5" thickBot="1">
      <c r="A733" s="2077"/>
      <c r="B733" s="338">
        <v>10</v>
      </c>
      <c r="C733" s="323"/>
      <c r="D733" s="324"/>
      <c r="E733" s="324"/>
      <c r="F733" s="194"/>
      <c r="G733" s="194"/>
      <c r="H733" s="194"/>
      <c r="I733" s="194"/>
      <c r="J733" s="194"/>
      <c r="K733" s="325"/>
      <c r="L733" s="194"/>
      <c r="M733" s="326"/>
      <c r="N733" s="327"/>
      <c r="O733" s="328"/>
      <c r="P733" s="329"/>
      <c r="Q733" s="195"/>
      <c r="S733" s="53"/>
      <c r="T733" s="53"/>
    </row>
    <row r="734" spans="1:20" ht="12.75">
      <c r="F734" s="117"/>
      <c r="G734" s="117"/>
      <c r="H734" s="117"/>
      <c r="I734" s="117"/>
      <c r="S734" s="53"/>
      <c r="T734" s="53"/>
    </row>
    <row r="735" spans="1:20" ht="12.75">
      <c r="F735" s="117"/>
      <c r="G735" s="117"/>
      <c r="H735" s="117"/>
      <c r="I735" s="117"/>
      <c r="S735" s="53"/>
      <c r="T735" s="53"/>
    </row>
    <row r="736" spans="1:20" ht="15">
      <c r="A736" s="2068" t="s">
        <v>291</v>
      </c>
      <c r="B736" s="2068"/>
      <c r="C736" s="2068"/>
      <c r="D736" s="2068"/>
      <c r="E736" s="2068"/>
      <c r="F736" s="2068"/>
      <c r="G736" s="2068"/>
      <c r="H736" s="2068"/>
      <c r="I736" s="2068"/>
      <c r="J736" s="2068"/>
      <c r="K736" s="2068"/>
      <c r="L736" s="2068"/>
      <c r="M736" s="2068"/>
      <c r="N736" s="2068"/>
      <c r="O736" s="2068"/>
      <c r="P736" s="2068"/>
      <c r="Q736" s="2068"/>
      <c r="S736" s="729"/>
      <c r="T736" s="729"/>
    </row>
    <row r="737" spans="1:20" ht="13.5" thickBot="1">
      <c r="A737" s="1330"/>
      <c r="B737" s="1330"/>
      <c r="C737" s="1330"/>
      <c r="D737" s="1330"/>
      <c r="E737" s="1986" t="s">
        <v>559</v>
      </c>
      <c r="F737" s="1986"/>
      <c r="G737" s="1986"/>
      <c r="H737" s="1986"/>
      <c r="I737" s="1330">
        <v>2.8</v>
      </c>
      <c r="J737" s="1330" t="s">
        <v>558</v>
      </c>
      <c r="K737" s="1330" t="s">
        <v>560</v>
      </c>
      <c r="L737" s="1331">
        <v>457</v>
      </c>
      <c r="M737" s="1330"/>
      <c r="N737" s="1330"/>
      <c r="O737" s="1330"/>
      <c r="P737" s="1330"/>
      <c r="Q737" s="1330"/>
      <c r="S737" s="53"/>
      <c r="T737" s="53"/>
    </row>
    <row r="738" spans="1:20" ht="12.75">
      <c r="A738" s="2078" t="s">
        <v>1</v>
      </c>
      <c r="B738" s="2018" t="s">
        <v>0</v>
      </c>
      <c r="C738" s="1990" t="s">
        <v>2</v>
      </c>
      <c r="D738" s="1990" t="s">
        <v>3</v>
      </c>
      <c r="E738" s="1990" t="s">
        <v>13</v>
      </c>
      <c r="F738" s="1993" t="s">
        <v>14</v>
      </c>
      <c r="G738" s="1994"/>
      <c r="H738" s="1994"/>
      <c r="I738" s="1995"/>
      <c r="J738" s="1990" t="s">
        <v>4</v>
      </c>
      <c r="K738" s="1990" t="s">
        <v>15</v>
      </c>
      <c r="L738" s="1990" t="s">
        <v>5</v>
      </c>
      <c r="M738" s="1990" t="s">
        <v>6</v>
      </c>
      <c r="N738" s="1990" t="s">
        <v>16</v>
      </c>
      <c r="O738" s="2020" t="s">
        <v>17</v>
      </c>
      <c r="P738" s="1990" t="s">
        <v>25</v>
      </c>
      <c r="Q738" s="2009" t="s">
        <v>26</v>
      </c>
      <c r="S738" s="53"/>
      <c r="T738" s="53"/>
    </row>
    <row r="739" spans="1:20" ht="33.75">
      <c r="A739" s="2079"/>
      <c r="B739" s="2019"/>
      <c r="C739" s="1991"/>
      <c r="D739" s="1992"/>
      <c r="E739" s="1992"/>
      <c r="F739" s="18" t="s">
        <v>18</v>
      </c>
      <c r="G739" s="18" t="s">
        <v>19</v>
      </c>
      <c r="H739" s="18" t="s">
        <v>20</v>
      </c>
      <c r="I739" s="18" t="s">
        <v>21</v>
      </c>
      <c r="J739" s="1992"/>
      <c r="K739" s="1992"/>
      <c r="L739" s="1992"/>
      <c r="M739" s="1992"/>
      <c r="N739" s="1992"/>
      <c r="O739" s="2021"/>
      <c r="P739" s="1992"/>
      <c r="Q739" s="2010"/>
      <c r="S739" s="53"/>
      <c r="T739" s="53"/>
    </row>
    <row r="740" spans="1:20" ht="12.75">
      <c r="A740" s="2080"/>
      <c r="B740" s="2081"/>
      <c r="C740" s="1992"/>
      <c r="D740" s="127" t="s">
        <v>7</v>
      </c>
      <c r="E740" s="127" t="s">
        <v>8</v>
      </c>
      <c r="F740" s="127" t="s">
        <v>9</v>
      </c>
      <c r="G740" s="127" t="s">
        <v>9</v>
      </c>
      <c r="H740" s="127" t="s">
        <v>9</v>
      </c>
      <c r="I740" s="127" t="s">
        <v>9</v>
      </c>
      <c r="J740" s="127" t="s">
        <v>22</v>
      </c>
      <c r="K740" s="127" t="s">
        <v>9</v>
      </c>
      <c r="L740" s="127" t="s">
        <v>22</v>
      </c>
      <c r="M740" s="127" t="s">
        <v>77</v>
      </c>
      <c r="N740" s="127" t="s">
        <v>10</v>
      </c>
      <c r="O740" s="127" t="s">
        <v>78</v>
      </c>
      <c r="P740" s="128" t="s">
        <v>27</v>
      </c>
      <c r="Q740" s="129" t="s">
        <v>28</v>
      </c>
      <c r="S740" s="53"/>
      <c r="T740" s="53"/>
    </row>
    <row r="741" spans="1:20" ht="13.5" thickBot="1">
      <c r="A741" s="130">
        <v>1</v>
      </c>
      <c r="B741" s="131">
        <v>2</v>
      </c>
      <c r="C741" s="132">
        <v>3</v>
      </c>
      <c r="D741" s="133">
        <v>4</v>
      </c>
      <c r="E741" s="133">
        <v>5</v>
      </c>
      <c r="F741" s="133">
        <v>6</v>
      </c>
      <c r="G741" s="133">
        <v>7</v>
      </c>
      <c r="H741" s="133">
        <v>8</v>
      </c>
      <c r="I741" s="133">
        <v>9</v>
      </c>
      <c r="J741" s="133">
        <v>10</v>
      </c>
      <c r="K741" s="133">
        <v>11</v>
      </c>
      <c r="L741" s="132">
        <v>12</v>
      </c>
      <c r="M741" s="133">
        <v>13</v>
      </c>
      <c r="N741" s="133">
        <v>14</v>
      </c>
      <c r="O741" s="134">
        <v>15</v>
      </c>
      <c r="P741" s="132">
        <v>16</v>
      </c>
      <c r="Q741" s="135">
        <v>17</v>
      </c>
      <c r="S741" s="53"/>
      <c r="T741" s="53"/>
    </row>
    <row r="742" spans="1:20" ht="12.75">
      <c r="A742" s="2097" t="s">
        <v>108</v>
      </c>
      <c r="B742" s="337">
        <v>1</v>
      </c>
      <c r="C742" s="1537" t="s">
        <v>739</v>
      </c>
      <c r="D742" s="1538">
        <v>21</v>
      </c>
      <c r="E742" s="1538">
        <v>2010</v>
      </c>
      <c r="F742" s="1539">
        <v>10.034000000000001</v>
      </c>
      <c r="G742" s="1539">
        <v>2.2440000000000002</v>
      </c>
      <c r="H742" s="1539">
        <v>2</v>
      </c>
      <c r="I742" s="1539">
        <v>5.7899989999999999</v>
      </c>
      <c r="J742" s="1539">
        <v>1013.26</v>
      </c>
      <c r="K742" s="1539">
        <v>5.7899989999999999</v>
      </c>
      <c r="L742" s="1539">
        <v>1013.26</v>
      </c>
      <c r="M742" s="1540">
        <v>5.7142283323135231E-3</v>
      </c>
      <c r="N742" s="1541">
        <v>273.37200000000001</v>
      </c>
      <c r="O742" s="1541">
        <v>1.5621100276612125</v>
      </c>
      <c r="P742" s="1541">
        <v>342.85369993881136</v>
      </c>
      <c r="Q742" s="1542">
        <v>93.726601659672738</v>
      </c>
      <c r="S742" s="53"/>
      <c r="T742" s="53"/>
    </row>
    <row r="743" spans="1:20" ht="12.75">
      <c r="A743" s="2098"/>
      <c r="B743" s="138">
        <v>2</v>
      </c>
      <c r="C743" s="1578" t="s">
        <v>740</v>
      </c>
      <c r="D743" s="1579">
        <v>20</v>
      </c>
      <c r="E743" s="1579">
        <v>1975</v>
      </c>
      <c r="F743" s="1580">
        <v>12.723000000000001</v>
      </c>
      <c r="G743" s="1580">
        <v>1.734</v>
      </c>
      <c r="H743" s="1580">
        <v>3.2</v>
      </c>
      <c r="I743" s="1580">
        <v>7.7889999999999997</v>
      </c>
      <c r="J743" s="1580">
        <v>1147.92</v>
      </c>
      <c r="K743" s="1580">
        <v>7.7889999999999997</v>
      </c>
      <c r="L743" s="1580">
        <v>1147.92</v>
      </c>
      <c r="M743" s="1581">
        <v>6.7853160498989474E-3</v>
      </c>
      <c r="N743" s="1582">
        <v>273.37200000000001</v>
      </c>
      <c r="O743" s="1582">
        <v>1.8549154191929751</v>
      </c>
      <c r="P743" s="1582">
        <v>407.11896299393686</v>
      </c>
      <c r="Q743" s="1583">
        <v>111.29492515157851</v>
      </c>
      <c r="S743" s="53"/>
      <c r="T743" s="53"/>
    </row>
    <row r="744" spans="1:20" ht="12.75">
      <c r="A744" s="2098"/>
      <c r="B744" s="138">
        <v>3</v>
      </c>
      <c r="C744" s="1578" t="s">
        <v>741</v>
      </c>
      <c r="D744" s="1579">
        <v>20</v>
      </c>
      <c r="E744" s="1579">
        <v>1975</v>
      </c>
      <c r="F744" s="1580">
        <v>12.955</v>
      </c>
      <c r="G744" s="1580">
        <v>1.53</v>
      </c>
      <c r="H744" s="1580">
        <v>3.2</v>
      </c>
      <c r="I744" s="1580">
        <v>8.2249999999999996</v>
      </c>
      <c r="J744" s="1580">
        <v>1127.03</v>
      </c>
      <c r="K744" s="1580">
        <v>8.2249999999999996</v>
      </c>
      <c r="L744" s="1580">
        <v>1127.03</v>
      </c>
      <c r="M744" s="1581">
        <v>7.2979423795284954E-3</v>
      </c>
      <c r="N744" s="1582">
        <v>273.37200000000001</v>
      </c>
      <c r="O744" s="1582">
        <v>1.9950531041764639</v>
      </c>
      <c r="P744" s="1582">
        <v>437.87654277170975</v>
      </c>
      <c r="Q744" s="1583">
        <v>119.70318625058783</v>
      </c>
      <c r="S744" s="53"/>
      <c r="T744" s="53"/>
    </row>
    <row r="745" spans="1:20" ht="12.75">
      <c r="A745" s="2098"/>
      <c r="B745" s="138">
        <v>4</v>
      </c>
      <c r="C745" s="1543" t="s">
        <v>336</v>
      </c>
      <c r="D745" s="1544">
        <v>14</v>
      </c>
      <c r="E745" s="1544">
        <v>2011</v>
      </c>
      <c r="F745" s="1544">
        <v>7.4569999999999999</v>
      </c>
      <c r="G745" s="1544">
        <v>1.0300469999999999</v>
      </c>
      <c r="H745" s="1544">
        <v>2.59</v>
      </c>
      <c r="I745" s="1544">
        <v>3.8369520000000001</v>
      </c>
      <c r="J745" s="1544">
        <v>517.4</v>
      </c>
      <c r="K745" s="1544">
        <v>3.8369520000000001</v>
      </c>
      <c r="L745" s="1544">
        <v>517.4</v>
      </c>
      <c r="M745" s="1545">
        <v>7.415833011209896E-3</v>
      </c>
      <c r="N745" s="1546">
        <v>273.37200000000001</v>
      </c>
      <c r="O745" s="1546">
        <v>2.027281101940472</v>
      </c>
      <c r="P745" s="1546">
        <v>444.94998067259377</v>
      </c>
      <c r="Q745" s="1547">
        <v>121.63686611642831</v>
      </c>
      <c r="S745" s="53"/>
      <c r="T745" s="53"/>
    </row>
    <row r="746" spans="1:20" ht="12.75">
      <c r="A746" s="2098"/>
      <c r="B746" s="138">
        <v>5</v>
      </c>
      <c r="C746" s="652"/>
      <c r="D746" s="653"/>
      <c r="E746" s="653"/>
      <c r="F746" s="653"/>
      <c r="G746" s="653"/>
      <c r="H746" s="653"/>
      <c r="I746" s="653"/>
      <c r="J746" s="653"/>
      <c r="K746" s="653"/>
      <c r="L746" s="653"/>
      <c r="M746" s="654"/>
      <c r="N746" s="655"/>
      <c r="O746" s="655"/>
      <c r="P746" s="655"/>
      <c r="Q746" s="656"/>
      <c r="S746" s="53"/>
      <c r="T746" s="53"/>
    </row>
    <row r="747" spans="1:20" ht="12.75">
      <c r="A747" s="2098"/>
      <c r="B747" s="138">
        <v>6</v>
      </c>
      <c r="C747" s="652"/>
      <c r="D747" s="653"/>
      <c r="E747" s="653"/>
      <c r="F747" s="653"/>
      <c r="G747" s="653"/>
      <c r="H747" s="653"/>
      <c r="I747" s="653"/>
      <c r="J747" s="653"/>
      <c r="K747" s="653"/>
      <c r="L747" s="653"/>
      <c r="M747" s="654"/>
      <c r="N747" s="655"/>
      <c r="O747" s="655"/>
      <c r="P747" s="655"/>
      <c r="Q747" s="656"/>
      <c r="S747" s="53"/>
      <c r="T747" s="53"/>
    </row>
    <row r="748" spans="1:20" ht="12.75">
      <c r="A748" s="2098"/>
      <c r="B748" s="138">
        <v>7</v>
      </c>
      <c r="C748" s="652"/>
      <c r="D748" s="653"/>
      <c r="E748" s="653"/>
      <c r="F748" s="653"/>
      <c r="G748" s="653"/>
      <c r="H748" s="653"/>
      <c r="I748" s="653"/>
      <c r="J748" s="653"/>
      <c r="K748" s="653"/>
      <c r="L748" s="653"/>
      <c r="M748" s="654"/>
      <c r="N748" s="655"/>
      <c r="O748" s="655"/>
      <c r="P748" s="655"/>
      <c r="Q748" s="656"/>
      <c r="S748" s="53"/>
      <c r="T748" s="53"/>
    </row>
    <row r="749" spans="1:20" ht="12.75">
      <c r="A749" s="2098"/>
      <c r="B749" s="138">
        <v>8</v>
      </c>
      <c r="C749" s="652"/>
      <c r="D749" s="653"/>
      <c r="E749" s="653"/>
      <c r="F749" s="653"/>
      <c r="G749" s="653"/>
      <c r="H749" s="653"/>
      <c r="I749" s="653"/>
      <c r="J749" s="653"/>
      <c r="K749" s="653"/>
      <c r="L749" s="653"/>
      <c r="M749" s="654"/>
      <c r="N749" s="655"/>
      <c r="O749" s="655"/>
      <c r="P749" s="655"/>
      <c r="Q749" s="656"/>
      <c r="S749" s="53"/>
      <c r="T749" s="53"/>
    </row>
    <row r="750" spans="1:20" ht="12.75">
      <c r="A750" s="2098"/>
      <c r="B750" s="138">
        <v>9</v>
      </c>
      <c r="C750" s="652"/>
      <c r="D750" s="653"/>
      <c r="E750" s="653"/>
      <c r="F750" s="653"/>
      <c r="G750" s="653"/>
      <c r="H750" s="653"/>
      <c r="I750" s="653"/>
      <c r="J750" s="653"/>
      <c r="K750" s="653"/>
      <c r="L750" s="653"/>
      <c r="M750" s="654"/>
      <c r="N750" s="655"/>
      <c r="O750" s="655"/>
      <c r="P750" s="655"/>
      <c r="Q750" s="656"/>
      <c r="S750" s="53"/>
      <c r="T750" s="53"/>
    </row>
    <row r="751" spans="1:20" ht="13.5" thickBot="1">
      <c r="A751" s="2098"/>
      <c r="B751" s="138">
        <v>10</v>
      </c>
      <c r="C751" s="657"/>
      <c r="D751" s="658"/>
      <c r="E751" s="658"/>
      <c r="F751" s="658"/>
      <c r="G751" s="658"/>
      <c r="H751" s="658"/>
      <c r="I751" s="658"/>
      <c r="J751" s="658"/>
      <c r="K751" s="658"/>
      <c r="L751" s="658"/>
      <c r="M751" s="659"/>
      <c r="N751" s="660"/>
      <c r="O751" s="660"/>
      <c r="P751" s="660"/>
      <c r="Q751" s="661"/>
      <c r="S751" s="53"/>
      <c r="T751" s="53"/>
    </row>
    <row r="752" spans="1:20" ht="12.75">
      <c r="A752" s="2099" t="s">
        <v>114</v>
      </c>
      <c r="B752" s="14">
        <v>1</v>
      </c>
      <c r="C752" s="662"/>
      <c r="D752" s="663"/>
      <c r="E752" s="663"/>
      <c r="F752" s="664"/>
      <c r="G752" s="664"/>
      <c r="H752" s="664"/>
      <c r="I752" s="664"/>
      <c r="J752" s="664"/>
      <c r="K752" s="664"/>
      <c r="L752" s="664"/>
      <c r="M752" s="665"/>
      <c r="N752" s="666"/>
      <c r="O752" s="666"/>
      <c r="P752" s="666"/>
      <c r="Q752" s="667"/>
      <c r="S752" s="53"/>
      <c r="T752" s="53"/>
    </row>
    <row r="753" spans="1:20" ht="12.75">
      <c r="A753" s="2100"/>
      <c r="B753" s="15">
        <v>2</v>
      </c>
      <c r="C753" s="668"/>
      <c r="D753" s="668"/>
      <c r="E753" s="668"/>
      <c r="F753" s="669"/>
      <c r="G753" s="669"/>
      <c r="H753" s="669"/>
      <c r="I753" s="669"/>
      <c r="J753" s="669"/>
      <c r="K753" s="669"/>
      <c r="L753" s="669"/>
      <c r="M753" s="670"/>
      <c r="N753" s="629"/>
      <c r="O753" s="629"/>
      <c r="P753" s="629"/>
      <c r="Q753" s="630"/>
      <c r="S753" s="53"/>
      <c r="T753" s="53"/>
    </row>
    <row r="754" spans="1:20" ht="12.75">
      <c r="A754" s="2100"/>
      <c r="B754" s="15">
        <v>3</v>
      </c>
      <c r="C754" s="668"/>
      <c r="D754" s="668"/>
      <c r="E754" s="668"/>
      <c r="F754" s="669"/>
      <c r="G754" s="669"/>
      <c r="H754" s="669"/>
      <c r="I754" s="669"/>
      <c r="J754" s="669"/>
      <c r="K754" s="669"/>
      <c r="L754" s="669"/>
      <c r="M754" s="670"/>
      <c r="N754" s="629"/>
      <c r="O754" s="629"/>
      <c r="P754" s="629"/>
      <c r="Q754" s="630"/>
      <c r="S754" s="53"/>
      <c r="T754" s="53"/>
    </row>
    <row r="755" spans="1:20" ht="12.75">
      <c r="A755" s="2100"/>
      <c r="B755" s="15">
        <v>4</v>
      </c>
      <c r="C755" s="668"/>
      <c r="D755" s="668"/>
      <c r="E755" s="668"/>
      <c r="F755" s="669"/>
      <c r="G755" s="669"/>
      <c r="H755" s="669"/>
      <c r="I755" s="669"/>
      <c r="J755" s="669"/>
      <c r="K755" s="669"/>
      <c r="L755" s="669"/>
      <c r="M755" s="670"/>
      <c r="N755" s="629"/>
      <c r="O755" s="629"/>
      <c r="P755" s="629"/>
      <c r="Q755" s="630"/>
      <c r="S755" s="53"/>
      <c r="T755" s="53"/>
    </row>
    <row r="756" spans="1:20" ht="12.75">
      <c r="A756" s="2100"/>
      <c r="B756" s="15">
        <v>5</v>
      </c>
      <c r="C756" s="668"/>
      <c r="D756" s="668"/>
      <c r="E756" s="668"/>
      <c r="F756" s="669"/>
      <c r="G756" s="669"/>
      <c r="H756" s="669"/>
      <c r="I756" s="669"/>
      <c r="J756" s="669"/>
      <c r="K756" s="669"/>
      <c r="L756" s="669"/>
      <c r="M756" s="670"/>
      <c r="N756" s="629"/>
      <c r="O756" s="629"/>
      <c r="P756" s="629"/>
      <c r="Q756" s="630"/>
      <c r="S756" s="53"/>
      <c r="T756" s="53"/>
    </row>
    <row r="757" spans="1:20" ht="12.75">
      <c r="A757" s="2100"/>
      <c r="B757" s="15">
        <v>6</v>
      </c>
      <c r="C757" s="668"/>
      <c r="D757" s="668"/>
      <c r="E757" s="668"/>
      <c r="F757" s="669"/>
      <c r="G757" s="669"/>
      <c r="H757" s="669"/>
      <c r="I757" s="669"/>
      <c r="J757" s="669"/>
      <c r="K757" s="669"/>
      <c r="L757" s="669"/>
      <c r="M757" s="670"/>
      <c r="N757" s="629"/>
      <c r="O757" s="629"/>
      <c r="P757" s="629"/>
      <c r="Q757" s="630"/>
      <c r="S757" s="53"/>
      <c r="T757" s="53"/>
    </row>
    <row r="758" spans="1:20" ht="12.75">
      <c r="A758" s="2100"/>
      <c r="B758" s="15">
        <v>7</v>
      </c>
      <c r="C758" s="671"/>
      <c r="D758" s="668"/>
      <c r="E758" s="668"/>
      <c r="F758" s="669"/>
      <c r="G758" s="669"/>
      <c r="H758" s="669"/>
      <c r="I758" s="669"/>
      <c r="J758" s="669"/>
      <c r="K758" s="669"/>
      <c r="L758" s="669"/>
      <c r="M758" s="670"/>
      <c r="N758" s="629"/>
      <c r="O758" s="629"/>
      <c r="P758" s="629"/>
      <c r="Q758" s="630"/>
      <c r="S758" s="53"/>
      <c r="T758" s="53"/>
    </row>
    <row r="759" spans="1:20" ht="12.75">
      <c r="A759" s="2100"/>
      <c r="B759" s="15">
        <v>8</v>
      </c>
      <c r="C759" s="671"/>
      <c r="D759" s="668"/>
      <c r="E759" s="668"/>
      <c r="F759" s="669"/>
      <c r="G759" s="669"/>
      <c r="H759" s="669"/>
      <c r="I759" s="669"/>
      <c r="J759" s="669"/>
      <c r="K759" s="669"/>
      <c r="L759" s="669"/>
      <c r="M759" s="670"/>
      <c r="N759" s="629"/>
      <c r="O759" s="629"/>
      <c r="P759" s="629"/>
      <c r="Q759" s="630"/>
      <c r="S759" s="53"/>
      <c r="T759" s="53"/>
    </row>
    <row r="760" spans="1:20" ht="12.75">
      <c r="A760" s="2100"/>
      <c r="B760" s="15">
        <v>9</v>
      </c>
      <c r="C760" s="671"/>
      <c r="D760" s="668"/>
      <c r="E760" s="668"/>
      <c r="F760" s="669"/>
      <c r="G760" s="669"/>
      <c r="H760" s="669"/>
      <c r="I760" s="669"/>
      <c r="J760" s="669"/>
      <c r="K760" s="669"/>
      <c r="L760" s="669"/>
      <c r="M760" s="670"/>
      <c r="N760" s="629"/>
      <c r="O760" s="629"/>
      <c r="P760" s="629"/>
      <c r="Q760" s="630"/>
      <c r="S760" s="53"/>
      <c r="T760" s="53"/>
    </row>
    <row r="761" spans="1:20" ht="13.5" thickBot="1">
      <c r="A761" s="2101"/>
      <c r="B761" s="55">
        <v>10</v>
      </c>
      <c r="C761" s="671"/>
      <c r="D761" s="668"/>
      <c r="E761" s="668"/>
      <c r="F761" s="669"/>
      <c r="G761" s="669"/>
      <c r="H761" s="669"/>
      <c r="I761" s="669"/>
      <c r="J761" s="669"/>
      <c r="K761" s="669"/>
      <c r="L761" s="669"/>
      <c r="M761" s="670"/>
      <c r="N761" s="629"/>
      <c r="O761" s="629"/>
      <c r="P761" s="629"/>
      <c r="Q761" s="630"/>
      <c r="S761" s="53"/>
      <c r="T761" s="53"/>
    </row>
    <row r="762" spans="1:20" ht="12.75">
      <c r="A762" s="2102" t="s">
        <v>123</v>
      </c>
      <c r="B762" s="159">
        <v>1</v>
      </c>
      <c r="C762" s="672"/>
      <c r="D762" s="673"/>
      <c r="E762" s="673"/>
      <c r="F762" s="674"/>
      <c r="G762" s="674"/>
      <c r="H762" s="674"/>
      <c r="I762" s="674"/>
      <c r="J762" s="674"/>
      <c r="K762" s="674"/>
      <c r="L762" s="674"/>
      <c r="M762" s="675"/>
      <c r="N762" s="632"/>
      <c r="O762" s="632"/>
      <c r="P762" s="632"/>
      <c r="Q762" s="633"/>
      <c r="S762" s="53"/>
      <c r="T762" s="53"/>
    </row>
    <row r="763" spans="1:20" ht="12.75">
      <c r="A763" s="2103"/>
      <c r="B763" s="168">
        <v>2</v>
      </c>
      <c r="C763" s="676"/>
      <c r="D763" s="677"/>
      <c r="E763" s="677"/>
      <c r="F763" s="678"/>
      <c r="G763" s="678"/>
      <c r="H763" s="678"/>
      <c r="I763" s="678"/>
      <c r="J763" s="678"/>
      <c r="K763" s="678"/>
      <c r="L763" s="678"/>
      <c r="M763" s="679"/>
      <c r="N763" s="635"/>
      <c r="O763" s="635"/>
      <c r="P763" s="635"/>
      <c r="Q763" s="636"/>
      <c r="S763" s="53"/>
      <c r="T763" s="53"/>
    </row>
    <row r="764" spans="1:20" ht="12.75">
      <c r="A764" s="2103"/>
      <c r="B764" s="168">
        <v>3</v>
      </c>
      <c r="C764" s="676"/>
      <c r="D764" s="677"/>
      <c r="E764" s="677"/>
      <c r="F764" s="678"/>
      <c r="G764" s="678"/>
      <c r="H764" s="678"/>
      <c r="I764" s="678"/>
      <c r="J764" s="678"/>
      <c r="K764" s="678"/>
      <c r="L764" s="678"/>
      <c r="M764" s="679"/>
      <c r="N764" s="635"/>
      <c r="O764" s="635"/>
      <c r="P764" s="635"/>
      <c r="Q764" s="636"/>
      <c r="S764" s="53"/>
      <c r="T764" s="53"/>
    </row>
    <row r="765" spans="1:20" ht="12.75">
      <c r="A765" s="2103"/>
      <c r="B765" s="168">
        <v>4</v>
      </c>
      <c r="C765" s="676"/>
      <c r="D765" s="677"/>
      <c r="E765" s="677"/>
      <c r="F765" s="678"/>
      <c r="G765" s="678"/>
      <c r="H765" s="678"/>
      <c r="I765" s="678"/>
      <c r="J765" s="678"/>
      <c r="K765" s="678"/>
      <c r="L765" s="678"/>
      <c r="M765" s="679"/>
      <c r="N765" s="635"/>
      <c r="O765" s="635"/>
      <c r="P765" s="635"/>
      <c r="Q765" s="636"/>
      <c r="S765" s="53"/>
      <c r="T765" s="53"/>
    </row>
    <row r="766" spans="1:20" ht="12.75">
      <c r="A766" s="2103"/>
      <c r="B766" s="168">
        <v>5</v>
      </c>
      <c r="C766" s="676"/>
      <c r="D766" s="677"/>
      <c r="E766" s="677"/>
      <c r="F766" s="678"/>
      <c r="G766" s="678"/>
      <c r="H766" s="678"/>
      <c r="I766" s="678"/>
      <c r="J766" s="678"/>
      <c r="K766" s="678"/>
      <c r="L766" s="678"/>
      <c r="M766" s="679"/>
      <c r="N766" s="635"/>
      <c r="O766" s="635"/>
      <c r="P766" s="635"/>
      <c r="Q766" s="636"/>
      <c r="S766" s="53"/>
      <c r="T766" s="53"/>
    </row>
    <row r="767" spans="1:20" ht="12.75">
      <c r="A767" s="2103"/>
      <c r="B767" s="168">
        <v>6</v>
      </c>
      <c r="C767" s="676"/>
      <c r="D767" s="677"/>
      <c r="E767" s="677"/>
      <c r="F767" s="678"/>
      <c r="G767" s="678"/>
      <c r="H767" s="678"/>
      <c r="I767" s="678"/>
      <c r="J767" s="678"/>
      <c r="K767" s="678"/>
      <c r="L767" s="678"/>
      <c r="M767" s="679"/>
      <c r="N767" s="635"/>
      <c r="O767" s="635"/>
      <c r="P767" s="635"/>
      <c r="Q767" s="636"/>
      <c r="S767" s="53"/>
      <c r="T767" s="53"/>
    </row>
    <row r="768" spans="1:20" ht="12.75">
      <c r="A768" s="2103"/>
      <c r="B768" s="168">
        <v>7</v>
      </c>
      <c r="C768" s="676"/>
      <c r="D768" s="677"/>
      <c r="E768" s="677"/>
      <c r="F768" s="678"/>
      <c r="G768" s="678"/>
      <c r="H768" s="678"/>
      <c r="I768" s="678"/>
      <c r="J768" s="678"/>
      <c r="K768" s="678"/>
      <c r="L768" s="678"/>
      <c r="M768" s="679"/>
      <c r="N768" s="635"/>
      <c r="O768" s="635"/>
      <c r="P768" s="635"/>
      <c r="Q768" s="636"/>
      <c r="S768" s="53"/>
      <c r="T768" s="53"/>
    </row>
    <row r="769" spans="1:20" ht="12.75">
      <c r="A769" s="2103"/>
      <c r="B769" s="168">
        <v>8</v>
      </c>
      <c r="C769" s="676"/>
      <c r="D769" s="677"/>
      <c r="E769" s="677"/>
      <c r="F769" s="678"/>
      <c r="G769" s="678"/>
      <c r="H769" s="678"/>
      <c r="I769" s="678"/>
      <c r="J769" s="678"/>
      <c r="K769" s="678"/>
      <c r="L769" s="678"/>
      <c r="M769" s="679"/>
      <c r="N769" s="635"/>
      <c r="O769" s="635"/>
      <c r="P769" s="635"/>
      <c r="Q769" s="636"/>
      <c r="S769" s="53"/>
      <c r="T769" s="53"/>
    </row>
    <row r="770" spans="1:20" ht="12.75">
      <c r="A770" s="2103"/>
      <c r="B770" s="168">
        <v>9</v>
      </c>
      <c r="C770" s="676"/>
      <c r="D770" s="677"/>
      <c r="E770" s="677"/>
      <c r="F770" s="678"/>
      <c r="G770" s="678"/>
      <c r="H770" s="678"/>
      <c r="I770" s="678"/>
      <c r="J770" s="678"/>
      <c r="K770" s="678"/>
      <c r="L770" s="678"/>
      <c r="M770" s="679"/>
      <c r="N770" s="635"/>
      <c r="O770" s="635"/>
      <c r="P770" s="635"/>
      <c r="Q770" s="636"/>
      <c r="S770" s="53"/>
      <c r="T770" s="53"/>
    </row>
    <row r="771" spans="1:20" ht="13.5" thickBot="1">
      <c r="A771" s="2104"/>
      <c r="B771" s="177">
        <v>10</v>
      </c>
      <c r="C771" s="680"/>
      <c r="D771" s="681"/>
      <c r="E771" s="681"/>
      <c r="F771" s="682"/>
      <c r="G771" s="682"/>
      <c r="H771" s="682"/>
      <c r="I771" s="682"/>
      <c r="J771" s="682"/>
      <c r="K771" s="682"/>
      <c r="L771" s="682"/>
      <c r="M771" s="683"/>
      <c r="N771" s="637"/>
      <c r="O771" s="637"/>
      <c r="P771" s="637"/>
      <c r="Q771" s="638"/>
      <c r="S771" s="53"/>
      <c r="T771" s="53"/>
    </row>
    <row r="772" spans="1:20" ht="12.75">
      <c r="A772" s="2070" t="s">
        <v>134</v>
      </c>
      <c r="B772" s="105">
        <v>1</v>
      </c>
      <c r="C772" s="1548" t="s">
        <v>742</v>
      </c>
      <c r="D772" s="1549">
        <v>10</v>
      </c>
      <c r="E772" s="1549">
        <v>1977</v>
      </c>
      <c r="F772" s="1550">
        <v>10.7597</v>
      </c>
      <c r="G772" s="1550">
        <v>0.91800000000000004</v>
      </c>
      <c r="H772" s="1550">
        <v>1.6</v>
      </c>
      <c r="I772" s="1550">
        <v>8.2416999999999998</v>
      </c>
      <c r="J772" s="1550">
        <v>580.30999999999995</v>
      </c>
      <c r="K772" s="1550">
        <v>8.2416999999999998</v>
      </c>
      <c r="L772" s="1550">
        <v>580.30999999999995</v>
      </c>
      <c r="M772" s="1551">
        <v>1.4202236735537903E-2</v>
      </c>
      <c r="N772" s="1552">
        <v>273.37200000000001</v>
      </c>
      <c r="O772" s="1552">
        <v>3.8824938608674677</v>
      </c>
      <c r="P772" s="1552">
        <v>852.13420413227414</v>
      </c>
      <c r="Q772" s="1553">
        <v>232.94963165204805</v>
      </c>
      <c r="S772" s="53"/>
      <c r="T772" s="53"/>
    </row>
    <row r="773" spans="1:20" ht="12.75">
      <c r="A773" s="2071"/>
      <c r="B773" s="105">
        <v>2</v>
      </c>
      <c r="C773" s="1548" t="s">
        <v>743</v>
      </c>
      <c r="D773" s="1549">
        <v>11</v>
      </c>
      <c r="E773" s="1549">
        <v>1976</v>
      </c>
      <c r="F773" s="1550">
        <v>11.1904</v>
      </c>
      <c r="G773" s="1550">
        <v>1.377</v>
      </c>
      <c r="H773" s="1550">
        <v>1.6</v>
      </c>
      <c r="I773" s="1550">
        <v>8.2134</v>
      </c>
      <c r="J773" s="1550">
        <v>568.63</v>
      </c>
      <c r="K773" s="1550">
        <v>8.2134</v>
      </c>
      <c r="L773" s="1550">
        <v>568.63</v>
      </c>
      <c r="M773" s="1551">
        <v>1.4444190422594658E-2</v>
      </c>
      <c r="N773" s="1552">
        <v>273.37200000000001</v>
      </c>
      <c r="O773" s="1552">
        <v>3.9486372242055472</v>
      </c>
      <c r="P773" s="1552">
        <v>866.65142535567952</v>
      </c>
      <c r="Q773" s="1553">
        <v>236.91823345233286</v>
      </c>
      <c r="S773" s="53"/>
      <c r="T773" s="53"/>
    </row>
    <row r="774" spans="1:20" ht="12.75">
      <c r="A774" s="2071"/>
      <c r="B774" s="105">
        <v>3</v>
      </c>
      <c r="C774" s="1548" t="s">
        <v>451</v>
      </c>
      <c r="D774" s="1549">
        <v>73</v>
      </c>
      <c r="E774" s="1549">
        <v>1966</v>
      </c>
      <c r="F774" s="1550">
        <v>38.209000000000003</v>
      </c>
      <c r="G774" s="1550">
        <v>4.9345049999999997</v>
      </c>
      <c r="H774" s="1550">
        <v>0.76</v>
      </c>
      <c r="I774" s="1550">
        <v>32.514493999999999</v>
      </c>
      <c r="J774" s="1550">
        <v>2087.0500000000002</v>
      </c>
      <c r="K774" s="1550">
        <v>32.514493999999999</v>
      </c>
      <c r="L774" s="1550">
        <v>2087.0500000000002</v>
      </c>
      <c r="M774" s="1551">
        <v>1.5579163891617353E-2</v>
      </c>
      <c r="N774" s="1552">
        <v>273.37200000000001</v>
      </c>
      <c r="O774" s="1552">
        <v>4.2589071913792189</v>
      </c>
      <c r="P774" s="1552">
        <v>934.74983349704121</v>
      </c>
      <c r="Q774" s="1553">
        <v>255.53443148275318</v>
      </c>
      <c r="S774" s="53"/>
      <c r="T774" s="53"/>
    </row>
    <row r="775" spans="1:20" ht="12.75">
      <c r="A775" s="2071"/>
      <c r="B775" s="105">
        <v>4</v>
      </c>
      <c r="C775" s="1548" t="s">
        <v>453</v>
      </c>
      <c r="D775" s="1549">
        <v>37</v>
      </c>
      <c r="E775" s="1549">
        <v>1983</v>
      </c>
      <c r="F775" s="1550">
        <v>41.48</v>
      </c>
      <c r="G775" s="1550">
        <v>3.2894999999999999</v>
      </c>
      <c r="H775" s="1550">
        <v>6.08</v>
      </c>
      <c r="I775" s="1550">
        <v>32.110500999999999</v>
      </c>
      <c r="J775" s="1550">
        <v>2034.47</v>
      </c>
      <c r="K775" s="1550">
        <v>32.110500999999999</v>
      </c>
      <c r="L775" s="1550">
        <v>2034.47</v>
      </c>
      <c r="M775" s="1551">
        <v>1.5783226589726071E-2</v>
      </c>
      <c r="N775" s="1552">
        <v>273.37200000000001</v>
      </c>
      <c r="O775" s="1552">
        <v>4.314692219286596</v>
      </c>
      <c r="P775" s="1552">
        <v>946.99359538356418</v>
      </c>
      <c r="Q775" s="1553">
        <v>258.88153315719575</v>
      </c>
      <c r="S775" s="53"/>
      <c r="T775" s="53"/>
    </row>
    <row r="776" spans="1:20" ht="12.75">
      <c r="A776" s="2071"/>
      <c r="B776" s="105">
        <v>5</v>
      </c>
      <c r="C776" s="1548" t="s">
        <v>744</v>
      </c>
      <c r="D776" s="1549">
        <v>52</v>
      </c>
      <c r="E776" s="1549">
        <v>1994</v>
      </c>
      <c r="F776" s="1550">
        <v>61.463000000000001</v>
      </c>
      <c r="G776" s="1550">
        <v>4.4370000000000003</v>
      </c>
      <c r="H776" s="1550">
        <v>8.32</v>
      </c>
      <c r="I776" s="1550">
        <v>48.705995000000001</v>
      </c>
      <c r="J776" s="1550">
        <v>3006.49</v>
      </c>
      <c r="K776" s="1550">
        <v>48.705995000000001</v>
      </c>
      <c r="L776" s="1550">
        <v>3006.49</v>
      </c>
      <c r="M776" s="1551">
        <v>1.6200285050008482E-2</v>
      </c>
      <c r="N776" s="1552">
        <v>273.37200000000001</v>
      </c>
      <c r="O776" s="1552">
        <v>4.4287043246909192</v>
      </c>
      <c r="P776" s="1552">
        <v>972.01710300050888</v>
      </c>
      <c r="Q776" s="1553">
        <v>265.72225948145513</v>
      </c>
      <c r="S776" s="53"/>
      <c r="T776" s="53"/>
    </row>
    <row r="777" spans="1:20" ht="12.75">
      <c r="A777" s="2071"/>
      <c r="B777" s="105">
        <v>6</v>
      </c>
      <c r="C777" s="1548" t="s">
        <v>745</v>
      </c>
      <c r="D777" s="1549">
        <v>38</v>
      </c>
      <c r="E777" s="1549">
        <v>1987</v>
      </c>
      <c r="F777" s="1550">
        <v>49.259</v>
      </c>
      <c r="G777" s="1550">
        <v>3.8250000000000002</v>
      </c>
      <c r="H777" s="1550">
        <v>7.36</v>
      </c>
      <c r="I777" s="1550">
        <v>38.073999999999998</v>
      </c>
      <c r="J777" s="1550">
        <v>2284.84</v>
      </c>
      <c r="K777" s="1550">
        <v>38.073999999999998</v>
      </c>
      <c r="L777" s="1550">
        <v>2284.84</v>
      </c>
      <c r="M777" s="1551">
        <v>1.6663748883948108E-2</v>
      </c>
      <c r="N777" s="1552">
        <v>273.37200000000001</v>
      </c>
      <c r="O777" s="1552">
        <v>4.5554023599026623</v>
      </c>
      <c r="P777" s="1552">
        <v>999.82493303688648</v>
      </c>
      <c r="Q777" s="1553">
        <v>273.32414159415976</v>
      </c>
      <c r="S777" s="53"/>
      <c r="T777" s="53"/>
    </row>
    <row r="778" spans="1:20" ht="12.75">
      <c r="A778" s="2071"/>
      <c r="B778" s="105">
        <v>7</v>
      </c>
      <c r="C778" s="1548" t="s">
        <v>452</v>
      </c>
      <c r="D778" s="1549">
        <v>19</v>
      </c>
      <c r="E778" s="1549">
        <v>1969</v>
      </c>
      <c r="F778" s="1550">
        <v>21.628</v>
      </c>
      <c r="G778" s="1550">
        <v>2.448</v>
      </c>
      <c r="H778" s="1550">
        <v>0</v>
      </c>
      <c r="I778" s="1550">
        <v>19.179998999999999</v>
      </c>
      <c r="J778" s="1550">
        <v>1148.45</v>
      </c>
      <c r="K778" s="1550">
        <v>19.179998999999999</v>
      </c>
      <c r="L778" s="1550">
        <v>1148.45</v>
      </c>
      <c r="M778" s="1551">
        <v>1.6700769733118549E-2</v>
      </c>
      <c r="N778" s="1552">
        <v>273.37200000000001</v>
      </c>
      <c r="O778" s="1552">
        <v>4.5655228234820839</v>
      </c>
      <c r="P778" s="1552">
        <v>1002.0461839871128</v>
      </c>
      <c r="Q778" s="1553">
        <v>273.93136940892498</v>
      </c>
      <c r="S778" s="53"/>
      <c r="T778" s="53"/>
    </row>
    <row r="779" spans="1:20" ht="12.75">
      <c r="A779" s="2071"/>
      <c r="B779" s="105">
        <v>8</v>
      </c>
      <c r="C779" s="1548" t="s">
        <v>746</v>
      </c>
      <c r="D779" s="1549">
        <v>50</v>
      </c>
      <c r="E779" s="1549">
        <v>1985</v>
      </c>
      <c r="F779" s="1550">
        <v>67.497</v>
      </c>
      <c r="G779" s="1550">
        <v>4.9470000000000001</v>
      </c>
      <c r="H779" s="1550">
        <v>8</v>
      </c>
      <c r="I779" s="1550">
        <v>54.55</v>
      </c>
      <c r="J779" s="1550">
        <v>3248.27</v>
      </c>
      <c r="K779" s="1550">
        <v>54.55</v>
      </c>
      <c r="L779" s="1550">
        <v>3248.27</v>
      </c>
      <c r="M779" s="1551">
        <v>1.6793554722975616E-2</v>
      </c>
      <c r="N779" s="1552">
        <v>273.37200000000001</v>
      </c>
      <c r="O779" s="1552">
        <v>4.5908876417292905</v>
      </c>
      <c r="P779" s="1552">
        <v>1007.6132833785369</v>
      </c>
      <c r="Q779" s="1553">
        <v>275.45325850375741</v>
      </c>
      <c r="S779" s="53"/>
      <c r="T779" s="53"/>
    </row>
    <row r="780" spans="1:20" ht="12.75">
      <c r="A780" s="2071"/>
      <c r="B780" s="105">
        <v>9</v>
      </c>
      <c r="C780" s="1548" t="s">
        <v>454</v>
      </c>
      <c r="D780" s="1549">
        <v>37</v>
      </c>
      <c r="E780" s="1549">
        <v>1986</v>
      </c>
      <c r="F780" s="1550">
        <v>47.451000000000001</v>
      </c>
      <c r="G780" s="1550">
        <v>3.774</v>
      </c>
      <c r="H780" s="1550">
        <v>5.92</v>
      </c>
      <c r="I780" s="1550">
        <v>37.757005999999997</v>
      </c>
      <c r="J780" s="1550">
        <v>2244.37</v>
      </c>
      <c r="K780" s="1550">
        <v>37.757005999999997</v>
      </c>
      <c r="L780" s="1550">
        <v>2244.37</v>
      </c>
      <c r="M780" s="1551">
        <v>1.6822986405984751E-2</v>
      </c>
      <c r="N780" s="1552">
        <v>273.37200000000001</v>
      </c>
      <c r="O780" s="1552">
        <v>4.5989334397768635</v>
      </c>
      <c r="P780" s="1552">
        <v>1009.3791843590851</v>
      </c>
      <c r="Q780" s="1553">
        <v>275.93600638661184</v>
      </c>
      <c r="S780" s="53"/>
      <c r="T780" s="53"/>
    </row>
    <row r="781" spans="1:20" ht="13.5" thickBot="1">
      <c r="A781" s="2071"/>
      <c r="B781" s="188">
        <v>10</v>
      </c>
      <c r="C781" s="1554" t="s">
        <v>406</v>
      </c>
      <c r="D781" s="1555">
        <v>38</v>
      </c>
      <c r="E781" s="1555">
        <v>1978</v>
      </c>
      <c r="F781" s="1556">
        <v>42.396999999999998</v>
      </c>
      <c r="G781" s="1556">
        <v>3.680517</v>
      </c>
      <c r="H781" s="1556">
        <v>5.92</v>
      </c>
      <c r="I781" s="1556">
        <v>32.796483000000002</v>
      </c>
      <c r="J781" s="1556">
        <v>1934.43</v>
      </c>
      <c r="K781" s="1556">
        <v>32.796483000000002</v>
      </c>
      <c r="L781" s="1556">
        <v>1934.43</v>
      </c>
      <c r="M781" s="1557">
        <v>1.6954081047130164E-2</v>
      </c>
      <c r="N781" s="1558">
        <v>273.37200000000001</v>
      </c>
      <c r="O781" s="1558">
        <v>4.634771044016067</v>
      </c>
      <c r="P781" s="1558">
        <v>1017.2448628278099</v>
      </c>
      <c r="Q781" s="1559">
        <v>278.08626264096404</v>
      </c>
      <c r="S781" s="53"/>
      <c r="T781" s="53"/>
    </row>
    <row r="782" spans="1:20" ht="12.75">
      <c r="A782" s="2072" t="s">
        <v>145</v>
      </c>
      <c r="B782" s="189">
        <v>1</v>
      </c>
      <c r="C782" s="1560" t="s">
        <v>456</v>
      </c>
      <c r="D782" s="1561">
        <v>33</v>
      </c>
      <c r="E782" s="1561">
        <v>1985</v>
      </c>
      <c r="F782" s="1562">
        <v>38.127000000000002</v>
      </c>
      <c r="G782" s="1562">
        <v>6.3474599999999999</v>
      </c>
      <c r="H782" s="1562">
        <v>5.28</v>
      </c>
      <c r="I782" s="1562">
        <v>26.499542999999999</v>
      </c>
      <c r="J782" s="1562">
        <v>2059.6</v>
      </c>
      <c r="K782" s="1562">
        <v>26.499542999999999</v>
      </c>
      <c r="L782" s="1562">
        <v>2059.6</v>
      </c>
      <c r="M782" s="1563">
        <v>1.2866354146436202E-2</v>
      </c>
      <c r="N782" s="1564">
        <v>273.37200000000001</v>
      </c>
      <c r="O782" s="1564">
        <v>3.5173009657195573</v>
      </c>
      <c r="P782" s="1564">
        <v>771.98124878617216</v>
      </c>
      <c r="Q782" s="1565">
        <v>211.03805794317347</v>
      </c>
      <c r="S782" s="53"/>
      <c r="T782" s="53"/>
    </row>
    <row r="783" spans="1:20" ht="12.75">
      <c r="A783" s="2073"/>
      <c r="B783" s="190">
        <v>2</v>
      </c>
      <c r="C783" s="1566" t="s">
        <v>334</v>
      </c>
      <c r="D783" s="1567">
        <v>8</v>
      </c>
      <c r="E783" s="1567">
        <v>1970</v>
      </c>
      <c r="F783" s="1568">
        <v>7.9379999999999997</v>
      </c>
      <c r="G783" s="1568">
        <v>2.1419999999999999</v>
      </c>
      <c r="H783" s="1568">
        <v>0</v>
      </c>
      <c r="I783" s="1568">
        <v>5.7960000000000003</v>
      </c>
      <c r="J783" s="1568">
        <v>389.07</v>
      </c>
      <c r="K783" s="1568">
        <v>5.7960000000000003</v>
      </c>
      <c r="L783" s="1568">
        <v>389.07</v>
      </c>
      <c r="M783" s="1569">
        <v>1.4897062225306502E-2</v>
      </c>
      <c r="N783" s="1570">
        <v>273.37200000000001</v>
      </c>
      <c r="O783" s="1570">
        <v>4.0724396946564889</v>
      </c>
      <c r="P783" s="1570">
        <v>893.8237335183901</v>
      </c>
      <c r="Q783" s="1571">
        <v>244.34638167938937</v>
      </c>
      <c r="S783" s="53"/>
      <c r="T783" s="53"/>
    </row>
    <row r="784" spans="1:20" ht="12.75">
      <c r="A784" s="2073"/>
      <c r="B784" s="190">
        <v>3</v>
      </c>
      <c r="C784" s="1566" t="s">
        <v>747</v>
      </c>
      <c r="D784" s="1567">
        <v>24</v>
      </c>
      <c r="E784" s="1567">
        <v>1965</v>
      </c>
      <c r="F784" s="1568">
        <v>21.516400000000001</v>
      </c>
      <c r="G784" s="1568">
        <v>2.3460000000000001</v>
      </c>
      <c r="H784" s="1568">
        <v>0.24</v>
      </c>
      <c r="I784" s="1568">
        <v>18.930399000000001</v>
      </c>
      <c r="J784" s="1568">
        <v>1110.8699999999999</v>
      </c>
      <c r="K784" s="1568">
        <v>18.930399000000001</v>
      </c>
      <c r="L784" s="1568">
        <v>1110.8699999999999</v>
      </c>
      <c r="M784" s="1569">
        <v>1.7041057009371037E-2</v>
      </c>
      <c r="N784" s="1570">
        <v>273.37200000000001</v>
      </c>
      <c r="O784" s="1570">
        <v>4.6585478367657798</v>
      </c>
      <c r="P784" s="1570">
        <v>1022.4634205622623</v>
      </c>
      <c r="Q784" s="1571">
        <v>279.5128702059468</v>
      </c>
      <c r="S784" s="53"/>
      <c r="T784" s="53"/>
    </row>
    <row r="785" spans="1:20" ht="12.75">
      <c r="A785" s="2073"/>
      <c r="B785" s="190">
        <v>4</v>
      </c>
      <c r="C785" s="1566" t="s">
        <v>748</v>
      </c>
      <c r="D785" s="1567">
        <v>33</v>
      </c>
      <c r="E785" s="1567">
        <v>1978</v>
      </c>
      <c r="F785" s="1568">
        <v>23.074000000000002</v>
      </c>
      <c r="G785" s="1568">
        <v>2.2949999999999999</v>
      </c>
      <c r="H785" s="1568">
        <v>0.27</v>
      </c>
      <c r="I785" s="1568">
        <v>20.509</v>
      </c>
      <c r="J785" s="1568">
        <v>1095.47</v>
      </c>
      <c r="K785" s="1568">
        <v>20.509</v>
      </c>
      <c r="L785" s="1568">
        <v>1095.47</v>
      </c>
      <c r="M785" s="1569">
        <v>1.8721644590906188E-2</v>
      </c>
      <c r="N785" s="1570">
        <v>273.37200000000001</v>
      </c>
      <c r="O785" s="1570">
        <v>5.1179734251052063</v>
      </c>
      <c r="P785" s="1570">
        <v>1123.2986754543713</v>
      </c>
      <c r="Q785" s="1571">
        <v>307.07840550631238</v>
      </c>
      <c r="S785" s="53"/>
      <c r="T785" s="53"/>
    </row>
    <row r="786" spans="1:20" ht="12.75">
      <c r="A786" s="2073"/>
      <c r="B786" s="190">
        <v>5</v>
      </c>
      <c r="C786" s="1566" t="s">
        <v>749</v>
      </c>
      <c r="D786" s="1567">
        <v>8</v>
      </c>
      <c r="E786" s="1567">
        <v>1980</v>
      </c>
      <c r="F786" s="1568">
        <v>14.426</v>
      </c>
      <c r="G786" s="1568">
        <v>0.71399999999999997</v>
      </c>
      <c r="H786" s="1568">
        <v>1.28</v>
      </c>
      <c r="I786" s="1568">
        <v>12.432001</v>
      </c>
      <c r="J786" s="1568">
        <v>627.78</v>
      </c>
      <c r="K786" s="1568">
        <v>12.432001</v>
      </c>
      <c r="L786" s="1568">
        <v>627.78</v>
      </c>
      <c r="M786" s="1569">
        <v>1.9803117334097932E-2</v>
      </c>
      <c r="N786" s="1570">
        <v>273.37200000000001</v>
      </c>
      <c r="O786" s="1570">
        <v>5.4136177918570203</v>
      </c>
      <c r="P786" s="1570">
        <v>1188.1870400458758</v>
      </c>
      <c r="Q786" s="1571">
        <v>324.81706751142116</v>
      </c>
      <c r="S786" s="53"/>
      <c r="T786" s="53"/>
    </row>
    <row r="787" spans="1:20" ht="12.75">
      <c r="A787" s="2073"/>
      <c r="B787" s="190">
        <v>6</v>
      </c>
      <c r="C787" s="1566" t="s">
        <v>455</v>
      </c>
      <c r="D787" s="1567">
        <v>45</v>
      </c>
      <c r="E787" s="1567">
        <v>1973</v>
      </c>
      <c r="F787" s="1568">
        <v>23.373000000000001</v>
      </c>
      <c r="G787" s="1568">
        <v>0</v>
      </c>
      <c r="H787" s="1568">
        <v>0</v>
      </c>
      <c r="I787" s="1568">
        <v>23.372995</v>
      </c>
      <c r="J787" s="1568">
        <v>1179.28</v>
      </c>
      <c r="K787" s="1568">
        <v>23.372995</v>
      </c>
      <c r="L787" s="1568">
        <v>1179.28</v>
      </c>
      <c r="M787" s="1569">
        <v>1.9819716267553085E-2</v>
      </c>
      <c r="N787" s="1570">
        <v>273.37200000000001</v>
      </c>
      <c r="O787" s="1570">
        <v>5.4181554754935224</v>
      </c>
      <c r="P787" s="1570">
        <v>1189.182976053185</v>
      </c>
      <c r="Q787" s="1571">
        <v>325.08932852961129</v>
      </c>
      <c r="S787" s="53"/>
      <c r="T787" s="53"/>
    </row>
    <row r="788" spans="1:20" ht="12.75">
      <c r="A788" s="2073"/>
      <c r="B788" s="190">
        <v>7</v>
      </c>
      <c r="C788" s="1566" t="s">
        <v>750</v>
      </c>
      <c r="D788" s="1567">
        <v>12</v>
      </c>
      <c r="E788" s="1567">
        <v>1972</v>
      </c>
      <c r="F788" s="1568">
        <v>12.267200000000001</v>
      </c>
      <c r="G788" s="1568">
        <v>1.53</v>
      </c>
      <c r="H788" s="1568">
        <v>0</v>
      </c>
      <c r="I788" s="1568">
        <v>10.7372</v>
      </c>
      <c r="J788" s="1568">
        <v>538.39</v>
      </c>
      <c r="K788" s="1568">
        <v>10.7372</v>
      </c>
      <c r="L788" s="1568">
        <v>538.39</v>
      </c>
      <c r="M788" s="1569">
        <v>1.994316387748658E-2</v>
      </c>
      <c r="N788" s="1570">
        <v>273.37200000000001</v>
      </c>
      <c r="O788" s="1570">
        <v>5.4519025955162617</v>
      </c>
      <c r="P788" s="1570">
        <v>1196.5898326491949</v>
      </c>
      <c r="Q788" s="1571">
        <v>327.11415573097571</v>
      </c>
      <c r="S788" s="53"/>
      <c r="T788" s="53"/>
    </row>
    <row r="789" spans="1:20" ht="12.75">
      <c r="A789" s="2073"/>
      <c r="B789" s="190">
        <v>8</v>
      </c>
      <c r="C789" s="1566" t="s">
        <v>751</v>
      </c>
      <c r="D789" s="1567">
        <v>51</v>
      </c>
      <c r="E789" s="1567">
        <v>1986</v>
      </c>
      <c r="F789" s="1568">
        <v>51.158000000000001</v>
      </c>
      <c r="G789" s="1568">
        <v>3.1875</v>
      </c>
      <c r="H789" s="1568">
        <v>6.79</v>
      </c>
      <c r="I789" s="1568">
        <v>41.180503000000002</v>
      </c>
      <c r="J789" s="1568">
        <v>1842.82</v>
      </c>
      <c r="K789" s="1568">
        <v>41.180503000000002</v>
      </c>
      <c r="L789" s="1568">
        <v>1842.82</v>
      </c>
      <c r="M789" s="1569">
        <v>2.2346459773607844E-2</v>
      </c>
      <c r="N789" s="1570">
        <v>273.37200000000001</v>
      </c>
      <c r="O789" s="1570">
        <v>6.1088964012307239</v>
      </c>
      <c r="P789" s="1570">
        <v>1340.7875864164707</v>
      </c>
      <c r="Q789" s="1571">
        <v>366.53378407384344</v>
      </c>
      <c r="S789" s="53"/>
      <c r="T789" s="53"/>
    </row>
    <row r="790" spans="1:20" ht="12.75">
      <c r="A790" s="2073"/>
      <c r="B790" s="190">
        <v>9</v>
      </c>
      <c r="C790" s="1566" t="s">
        <v>752</v>
      </c>
      <c r="D790" s="1567">
        <v>12</v>
      </c>
      <c r="E790" s="1567">
        <v>1967</v>
      </c>
      <c r="F790" s="1568">
        <v>15.006</v>
      </c>
      <c r="G790" s="1568">
        <v>1.9890000000000001</v>
      </c>
      <c r="H790" s="1568">
        <v>0</v>
      </c>
      <c r="I790" s="1568">
        <v>13.016999</v>
      </c>
      <c r="J790" s="1568">
        <v>529.73</v>
      </c>
      <c r="K790" s="1568">
        <v>13.016999</v>
      </c>
      <c r="L790" s="1568">
        <v>529.73</v>
      </c>
      <c r="M790" s="1569">
        <v>2.4572893738319522E-2</v>
      </c>
      <c r="N790" s="1570">
        <v>273.37200000000001</v>
      </c>
      <c r="O790" s="1570">
        <v>6.7175411070318845</v>
      </c>
      <c r="P790" s="1570">
        <v>1474.3736242991713</v>
      </c>
      <c r="Q790" s="1571">
        <v>403.05246642191304</v>
      </c>
      <c r="S790" s="53"/>
      <c r="T790" s="53"/>
    </row>
    <row r="791" spans="1:20" ht="13.5" thickBot="1">
      <c r="A791" s="2074"/>
      <c r="B791" s="191">
        <v>10</v>
      </c>
      <c r="C791" s="1572" t="s">
        <v>402</v>
      </c>
      <c r="D791" s="1573">
        <v>20</v>
      </c>
      <c r="E791" s="1573">
        <v>0</v>
      </c>
      <c r="F791" s="1574">
        <v>28.626000000000001</v>
      </c>
      <c r="G791" s="1574">
        <v>0</v>
      </c>
      <c r="H791" s="1574">
        <v>0</v>
      </c>
      <c r="I791" s="1574">
        <v>28.625997000000002</v>
      </c>
      <c r="J791" s="1574">
        <v>1135.0999999999999</v>
      </c>
      <c r="K791" s="1574">
        <v>28.625997000000002</v>
      </c>
      <c r="L791" s="1574">
        <v>1135.0999999999999</v>
      </c>
      <c r="M791" s="1575">
        <v>2.5218920799929524E-2</v>
      </c>
      <c r="N791" s="1576">
        <v>273.37200000000001</v>
      </c>
      <c r="O791" s="1576">
        <v>6.894146816918334</v>
      </c>
      <c r="P791" s="1576">
        <v>1513.1352479957714</v>
      </c>
      <c r="Q791" s="1577">
        <v>413.64880901510003</v>
      </c>
      <c r="S791" s="53"/>
      <c r="T791" s="53"/>
    </row>
    <row r="792" spans="1:20" ht="12.75">
      <c r="A792" s="2075" t="s">
        <v>156</v>
      </c>
      <c r="B792" s="21">
        <v>1</v>
      </c>
      <c r="C792" s="684"/>
      <c r="D792" s="685"/>
      <c r="E792" s="685"/>
      <c r="F792" s="686"/>
      <c r="G792" s="686"/>
      <c r="H792" s="686"/>
      <c r="I792" s="686"/>
      <c r="J792" s="686"/>
      <c r="K792" s="686"/>
      <c r="L792" s="686"/>
      <c r="M792" s="687"/>
      <c r="N792" s="688"/>
      <c r="O792" s="688"/>
      <c r="P792" s="688"/>
      <c r="Q792" s="689"/>
      <c r="S792" s="53"/>
      <c r="T792" s="53"/>
    </row>
    <row r="793" spans="1:20" ht="12.75">
      <c r="A793" s="2076"/>
      <c r="B793" s="23">
        <v>2</v>
      </c>
      <c r="C793" s="690"/>
      <c r="D793" s="691"/>
      <c r="E793" s="691"/>
      <c r="F793" s="692"/>
      <c r="G793" s="692"/>
      <c r="H793" s="692"/>
      <c r="I793" s="692"/>
      <c r="J793" s="692"/>
      <c r="K793" s="692"/>
      <c r="L793" s="692"/>
      <c r="M793" s="693"/>
      <c r="N793" s="649"/>
      <c r="O793" s="649"/>
      <c r="P793" s="649"/>
      <c r="Q793" s="650"/>
      <c r="S793" s="53"/>
      <c r="T793" s="53"/>
    </row>
    <row r="794" spans="1:20" ht="12.75">
      <c r="A794" s="2076"/>
      <c r="B794" s="23">
        <v>3</v>
      </c>
      <c r="C794" s="690"/>
      <c r="D794" s="691"/>
      <c r="E794" s="691"/>
      <c r="F794" s="692"/>
      <c r="G794" s="692"/>
      <c r="H794" s="692"/>
      <c r="I794" s="692"/>
      <c r="J794" s="692"/>
      <c r="K794" s="692"/>
      <c r="L794" s="692"/>
      <c r="M794" s="693"/>
      <c r="N794" s="649"/>
      <c r="O794" s="649"/>
      <c r="P794" s="649"/>
      <c r="Q794" s="650"/>
      <c r="S794" s="53"/>
      <c r="T794" s="53"/>
    </row>
    <row r="795" spans="1:20" ht="12.75">
      <c r="A795" s="2076"/>
      <c r="B795" s="23">
        <v>4</v>
      </c>
      <c r="C795" s="690"/>
      <c r="D795" s="317"/>
      <c r="E795" s="317"/>
      <c r="F795" s="193"/>
      <c r="G795" s="193"/>
      <c r="H795" s="193"/>
      <c r="I795" s="193"/>
      <c r="J795" s="193"/>
      <c r="K795" s="318"/>
      <c r="L795" s="193"/>
      <c r="M795" s="694"/>
      <c r="N795" s="79"/>
      <c r="O795" s="79"/>
      <c r="P795" s="79"/>
      <c r="Q795" s="695"/>
      <c r="S795" s="53"/>
      <c r="T795" s="53"/>
    </row>
    <row r="796" spans="1:20" ht="12.75">
      <c r="A796" s="2076"/>
      <c r="B796" s="23">
        <v>5</v>
      </c>
      <c r="C796" s="690"/>
      <c r="D796" s="317"/>
      <c r="E796" s="317"/>
      <c r="F796" s="193"/>
      <c r="G796" s="193"/>
      <c r="H796" s="193"/>
      <c r="I796" s="193"/>
      <c r="J796" s="193"/>
      <c r="K796" s="318"/>
      <c r="L796" s="193"/>
      <c r="M796" s="694"/>
      <c r="N796" s="79"/>
      <c r="O796" s="79"/>
      <c r="P796" s="79"/>
      <c r="Q796" s="695"/>
      <c r="S796" s="53"/>
      <c r="T796" s="53"/>
    </row>
    <row r="797" spans="1:20" ht="12.75">
      <c r="A797" s="2076"/>
      <c r="B797" s="23">
        <v>6</v>
      </c>
      <c r="C797" s="690"/>
      <c r="D797" s="317"/>
      <c r="E797" s="317"/>
      <c r="F797" s="193"/>
      <c r="G797" s="193"/>
      <c r="H797" s="193"/>
      <c r="I797" s="193"/>
      <c r="J797" s="193"/>
      <c r="K797" s="318"/>
      <c r="L797" s="193"/>
      <c r="M797" s="694"/>
      <c r="N797" s="79"/>
      <c r="O797" s="79"/>
      <c r="P797" s="79"/>
      <c r="Q797" s="695"/>
      <c r="S797" s="53"/>
      <c r="T797" s="53"/>
    </row>
    <row r="798" spans="1:20" ht="12.75">
      <c r="A798" s="2076"/>
      <c r="B798" s="23">
        <v>7</v>
      </c>
      <c r="C798" s="690"/>
      <c r="D798" s="317"/>
      <c r="E798" s="317"/>
      <c r="F798" s="193"/>
      <c r="G798" s="193"/>
      <c r="H798" s="193"/>
      <c r="I798" s="193"/>
      <c r="J798" s="193"/>
      <c r="K798" s="318"/>
      <c r="L798" s="193"/>
      <c r="M798" s="694"/>
      <c r="N798" s="79"/>
      <c r="O798" s="79"/>
      <c r="P798" s="79"/>
      <c r="Q798" s="695"/>
      <c r="S798" s="53"/>
      <c r="T798" s="53"/>
    </row>
    <row r="799" spans="1:20" ht="12.75">
      <c r="A799" s="2076"/>
      <c r="B799" s="23">
        <v>8</v>
      </c>
      <c r="C799" s="690"/>
      <c r="D799" s="317"/>
      <c r="E799" s="317"/>
      <c r="F799" s="193"/>
      <c r="G799" s="193"/>
      <c r="H799" s="193"/>
      <c r="I799" s="193"/>
      <c r="J799" s="193"/>
      <c r="K799" s="318"/>
      <c r="L799" s="193"/>
      <c r="M799" s="694"/>
      <c r="N799" s="79"/>
      <c r="O799" s="79"/>
      <c r="P799" s="79"/>
      <c r="Q799" s="695"/>
      <c r="S799" s="53"/>
      <c r="T799" s="53"/>
    </row>
    <row r="800" spans="1:20" ht="12.75">
      <c r="A800" s="2076"/>
      <c r="B800" s="23">
        <v>9</v>
      </c>
      <c r="C800" s="690"/>
      <c r="D800" s="317"/>
      <c r="E800" s="317"/>
      <c r="F800" s="193"/>
      <c r="G800" s="193"/>
      <c r="H800" s="193"/>
      <c r="I800" s="193"/>
      <c r="J800" s="193"/>
      <c r="K800" s="318"/>
      <c r="L800" s="193"/>
      <c r="M800" s="694"/>
      <c r="N800" s="79"/>
      <c r="O800" s="79"/>
      <c r="P800" s="79"/>
      <c r="Q800" s="695"/>
      <c r="S800" s="53"/>
      <c r="T800" s="53"/>
    </row>
    <row r="801" spans="1:20" ht="13.5" thickBot="1">
      <c r="A801" s="2077"/>
      <c r="B801" s="338">
        <v>10</v>
      </c>
      <c r="C801" s="696"/>
      <c r="D801" s="324"/>
      <c r="E801" s="324"/>
      <c r="F801" s="194"/>
      <c r="G801" s="194"/>
      <c r="H801" s="194"/>
      <c r="I801" s="194"/>
      <c r="J801" s="194"/>
      <c r="K801" s="325"/>
      <c r="L801" s="194"/>
      <c r="M801" s="697"/>
      <c r="N801" s="328"/>
      <c r="O801" s="328"/>
      <c r="P801" s="328"/>
      <c r="Q801" s="698"/>
      <c r="S801" s="53"/>
      <c r="T801" s="53"/>
    </row>
    <row r="802" spans="1:20" ht="12.75">
      <c r="F802" s="117"/>
      <c r="G802" s="117"/>
      <c r="H802" s="117"/>
      <c r="I802" s="117"/>
      <c r="S802" s="53"/>
      <c r="T802" s="53"/>
    </row>
    <row r="803" spans="1:20" ht="15">
      <c r="A803" s="2013" t="s">
        <v>40</v>
      </c>
      <c r="B803" s="2013"/>
      <c r="C803" s="2013"/>
      <c r="D803" s="2013"/>
      <c r="E803" s="2013"/>
      <c r="F803" s="2013"/>
      <c r="G803" s="2013"/>
      <c r="H803" s="2013"/>
      <c r="I803" s="2013"/>
      <c r="J803" s="2013"/>
      <c r="K803" s="2013"/>
      <c r="L803" s="2013"/>
      <c r="M803" s="2013"/>
      <c r="N803" s="2013"/>
      <c r="O803" s="2013"/>
      <c r="P803" s="2013"/>
      <c r="Q803" s="2013"/>
      <c r="S803" s="729"/>
      <c r="T803" s="729"/>
    </row>
    <row r="804" spans="1:20" ht="13.5" thickBot="1">
      <c r="A804" s="1330"/>
      <c r="B804" s="1330"/>
      <c r="C804" s="1330"/>
      <c r="D804" s="1330"/>
      <c r="E804" s="1986" t="s">
        <v>559</v>
      </c>
      <c r="F804" s="1986"/>
      <c r="G804" s="1986"/>
      <c r="H804" s="1986"/>
      <c r="I804" s="1330">
        <v>2.2000000000000002</v>
      </c>
      <c r="J804" s="1330" t="s">
        <v>558</v>
      </c>
      <c r="K804" s="1330" t="s">
        <v>560</v>
      </c>
      <c r="L804" s="1331">
        <v>474</v>
      </c>
      <c r="M804" s="1330"/>
      <c r="N804" s="1330"/>
      <c r="O804" s="1330"/>
      <c r="P804" s="1330"/>
      <c r="Q804" s="1330"/>
      <c r="S804" s="53"/>
      <c r="T804" s="53"/>
    </row>
    <row r="805" spans="1:20" ht="12.75" customHeight="1">
      <c r="A805" s="2015" t="s">
        <v>1</v>
      </c>
      <c r="B805" s="2018" t="s">
        <v>0</v>
      </c>
      <c r="C805" s="1990" t="s">
        <v>2</v>
      </c>
      <c r="D805" s="1990" t="s">
        <v>3</v>
      </c>
      <c r="E805" s="1990" t="s">
        <v>13</v>
      </c>
      <c r="F805" s="1993" t="s">
        <v>14</v>
      </c>
      <c r="G805" s="1994"/>
      <c r="H805" s="1994"/>
      <c r="I805" s="1995"/>
      <c r="J805" s="1990" t="s">
        <v>4</v>
      </c>
      <c r="K805" s="1990" t="s">
        <v>15</v>
      </c>
      <c r="L805" s="1990" t="s">
        <v>5</v>
      </c>
      <c r="M805" s="1990" t="s">
        <v>6</v>
      </c>
      <c r="N805" s="1990" t="s">
        <v>16</v>
      </c>
      <c r="O805" s="1990" t="s">
        <v>17</v>
      </c>
      <c r="P805" s="2007" t="s">
        <v>25</v>
      </c>
      <c r="Q805" s="2009" t="s">
        <v>26</v>
      </c>
      <c r="S805" s="53"/>
      <c r="T805" s="53"/>
    </row>
    <row r="806" spans="1:20" s="2" customFormat="1" ht="33.75">
      <c r="A806" s="2016"/>
      <c r="B806" s="2019"/>
      <c r="C806" s="1991"/>
      <c r="D806" s="1992"/>
      <c r="E806" s="1992"/>
      <c r="F806" s="18" t="s">
        <v>18</v>
      </c>
      <c r="G806" s="18" t="s">
        <v>19</v>
      </c>
      <c r="H806" s="18" t="s">
        <v>20</v>
      </c>
      <c r="I806" s="18" t="s">
        <v>21</v>
      </c>
      <c r="J806" s="1992"/>
      <c r="K806" s="1992"/>
      <c r="L806" s="1992"/>
      <c r="M806" s="1992"/>
      <c r="N806" s="1992"/>
      <c r="O806" s="1992"/>
      <c r="P806" s="2008"/>
      <c r="Q806" s="2010"/>
      <c r="S806" s="53"/>
      <c r="T806" s="53"/>
    </row>
    <row r="807" spans="1:20" s="3" customFormat="1" ht="13.5" customHeight="1" thickBot="1">
      <c r="A807" s="2016"/>
      <c r="B807" s="2019"/>
      <c r="C807" s="2052"/>
      <c r="D807" s="38" t="s">
        <v>7</v>
      </c>
      <c r="E807" s="38" t="s">
        <v>8</v>
      </c>
      <c r="F807" s="38" t="s">
        <v>9</v>
      </c>
      <c r="G807" s="38" t="s">
        <v>9</v>
      </c>
      <c r="H807" s="38" t="s">
        <v>9</v>
      </c>
      <c r="I807" s="38" t="s">
        <v>9</v>
      </c>
      <c r="J807" s="38" t="s">
        <v>22</v>
      </c>
      <c r="K807" s="38" t="s">
        <v>9</v>
      </c>
      <c r="L807" s="38" t="s">
        <v>22</v>
      </c>
      <c r="M807" s="38" t="s">
        <v>23</v>
      </c>
      <c r="N807" s="38" t="s">
        <v>10</v>
      </c>
      <c r="O807" s="38" t="s">
        <v>24</v>
      </c>
      <c r="P807" s="44" t="s">
        <v>27</v>
      </c>
      <c r="Q807" s="40" t="s">
        <v>28</v>
      </c>
      <c r="S807" s="53"/>
      <c r="T807" s="53"/>
    </row>
    <row r="808" spans="1:20" s="57" customFormat="1" ht="12.75" customHeight="1">
      <c r="A808" s="2082" t="s">
        <v>347</v>
      </c>
      <c r="B808" s="60">
        <v>1</v>
      </c>
      <c r="C808" s="1083" t="s">
        <v>937</v>
      </c>
      <c r="D808" s="1031">
        <v>48</v>
      </c>
      <c r="E808" s="1031" t="s">
        <v>209</v>
      </c>
      <c r="F808" s="808">
        <f>SUM(G808+H808+I808)</f>
        <v>25.04</v>
      </c>
      <c r="G808" s="808">
        <v>4.0940000000000003</v>
      </c>
      <c r="H808" s="808">
        <v>7.68</v>
      </c>
      <c r="I808" s="808">
        <v>13.266</v>
      </c>
      <c r="J808" s="808">
        <v>2013.8</v>
      </c>
      <c r="K808" s="1032">
        <v>13.266</v>
      </c>
      <c r="L808" s="808">
        <v>2013.8</v>
      </c>
      <c r="M808" s="1033">
        <f>K808/L808</f>
        <v>6.5875459330618736E-3</v>
      </c>
      <c r="N808" s="1084">
        <v>197.94</v>
      </c>
      <c r="O808" s="1035">
        <f>M808*N808</f>
        <v>1.3039388419902673</v>
      </c>
      <c r="P808" s="1035">
        <f>M808*60*1000</f>
        <v>395.2527559837124</v>
      </c>
      <c r="Q808" s="1036">
        <f>P808*N808/1000</f>
        <v>78.236330519416029</v>
      </c>
      <c r="S808" s="53"/>
      <c r="T808" s="53"/>
    </row>
    <row r="809" spans="1:20" s="57" customFormat="1" ht="13.5" customHeight="1">
      <c r="A809" s="2083"/>
      <c r="B809" s="56">
        <v>2</v>
      </c>
      <c r="C809" s="1083" t="s">
        <v>938</v>
      </c>
      <c r="D809" s="1038">
        <v>36</v>
      </c>
      <c r="E809" s="1038" t="s">
        <v>209</v>
      </c>
      <c r="F809" s="808">
        <f t="shared" ref="F809:F847" si="59">SUM(G809+H809+I809)</f>
        <v>22.277999999999999</v>
      </c>
      <c r="G809" s="704">
        <v>2.4889999999999999</v>
      </c>
      <c r="H809" s="704">
        <v>5.76</v>
      </c>
      <c r="I809" s="704">
        <v>14.029</v>
      </c>
      <c r="J809" s="704">
        <v>1501.09</v>
      </c>
      <c r="K809" s="1040">
        <v>14.029</v>
      </c>
      <c r="L809" s="704">
        <v>1501.09</v>
      </c>
      <c r="M809" s="705">
        <f t="shared" ref="M809:M817" si="60">K809/L809</f>
        <v>9.3458753305931033E-3</v>
      </c>
      <c r="N809" s="1087">
        <v>197.94</v>
      </c>
      <c r="O809" s="1041">
        <f t="shared" ref="O809:O827" si="61">M809*N809</f>
        <v>1.8499225629375988</v>
      </c>
      <c r="P809" s="1035">
        <f t="shared" ref="P809:P827" si="62">M809*60*1000</f>
        <v>560.75251983558621</v>
      </c>
      <c r="Q809" s="1042">
        <f t="shared" ref="Q809:Q827" si="63">P809*N809/1000</f>
        <v>110.99535377625593</v>
      </c>
      <c r="S809" s="53"/>
      <c r="T809" s="53"/>
    </row>
    <row r="810" spans="1:20" s="57" customFormat="1" ht="12.75" customHeight="1">
      <c r="A810" s="2083"/>
      <c r="B810" s="56">
        <v>3</v>
      </c>
      <c r="C810" s="1086" t="s">
        <v>939</v>
      </c>
      <c r="D810" s="1038">
        <v>45</v>
      </c>
      <c r="E810" s="1038">
        <v>1992</v>
      </c>
      <c r="F810" s="808">
        <f t="shared" si="59"/>
        <v>16</v>
      </c>
      <c r="G810" s="704">
        <v>4.641</v>
      </c>
      <c r="H810" s="704">
        <v>7.2</v>
      </c>
      <c r="I810" s="704">
        <v>4.1589999999999998</v>
      </c>
      <c r="J810" s="704">
        <v>2192.8000000000002</v>
      </c>
      <c r="K810" s="1040">
        <v>4.1589999999999998</v>
      </c>
      <c r="L810" s="704">
        <v>2192.8000000000002</v>
      </c>
      <c r="M810" s="705">
        <f t="shared" si="60"/>
        <v>1.8966618022619479E-3</v>
      </c>
      <c r="N810" s="1087">
        <v>194.46</v>
      </c>
      <c r="O810" s="1041">
        <f t="shared" si="61"/>
        <v>0.36882485406785842</v>
      </c>
      <c r="P810" s="1035">
        <f t="shared" si="62"/>
        <v>113.79970813571687</v>
      </c>
      <c r="Q810" s="1042">
        <f t="shared" si="63"/>
        <v>22.129491244071502</v>
      </c>
      <c r="S810" s="53"/>
      <c r="T810" s="53"/>
    </row>
    <row r="811" spans="1:20" ht="12.75" customHeight="1">
      <c r="A811" s="2083"/>
      <c r="B811" s="15">
        <v>4</v>
      </c>
      <c r="C811" s="1086" t="s">
        <v>940</v>
      </c>
      <c r="D811" s="1038">
        <v>48</v>
      </c>
      <c r="E811" s="1038" t="s">
        <v>209</v>
      </c>
      <c r="F811" s="808">
        <f t="shared" si="59"/>
        <v>31.2</v>
      </c>
      <c r="G811" s="704">
        <v>3.6349999999999998</v>
      </c>
      <c r="H811" s="704">
        <v>7.36</v>
      </c>
      <c r="I811" s="704">
        <v>20.204999999999998</v>
      </c>
      <c r="J811" s="704">
        <v>2590.4</v>
      </c>
      <c r="K811" s="1040">
        <v>18.989999999999998</v>
      </c>
      <c r="L811" s="704">
        <v>2435.2399999999998</v>
      </c>
      <c r="M811" s="705">
        <f t="shared" si="60"/>
        <v>7.7979993758315403E-3</v>
      </c>
      <c r="N811" s="1087">
        <v>197.94</v>
      </c>
      <c r="O811" s="1041">
        <f t="shared" si="61"/>
        <v>1.5435359964520952</v>
      </c>
      <c r="P811" s="1035">
        <f t="shared" si="62"/>
        <v>467.87996254989241</v>
      </c>
      <c r="Q811" s="1042">
        <f t="shared" si="63"/>
        <v>92.612159787125691</v>
      </c>
      <c r="S811" s="53"/>
      <c r="T811" s="53"/>
    </row>
    <row r="812" spans="1:20" ht="12.75" customHeight="1">
      <c r="A812" s="2083"/>
      <c r="B812" s="15">
        <v>5</v>
      </c>
      <c r="C812" s="1086" t="s">
        <v>941</v>
      </c>
      <c r="D812" s="1038">
        <v>50</v>
      </c>
      <c r="E812" s="1038" t="s">
        <v>209</v>
      </c>
      <c r="F812" s="808">
        <f t="shared" si="59"/>
        <v>27.4</v>
      </c>
      <c r="G812" s="704">
        <v>3.3010000000000002</v>
      </c>
      <c r="H812" s="704">
        <v>7.84</v>
      </c>
      <c r="I812" s="704">
        <v>16.259</v>
      </c>
      <c r="J812" s="704">
        <v>2586.98</v>
      </c>
      <c r="K812" s="1040">
        <v>16.259</v>
      </c>
      <c r="L812" s="704">
        <v>2586.9</v>
      </c>
      <c r="M812" s="705">
        <f t="shared" si="60"/>
        <v>6.2851289187830992E-3</v>
      </c>
      <c r="N812" s="1087">
        <v>197.94</v>
      </c>
      <c r="O812" s="1041">
        <f t="shared" si="61"/>
        <v>1.2440784181839266</v>
      </c>
      <c r="P812" s="1035">
        <f t="shared" si="62"/>
        <v>377.10773512698592</v>
      </c>
      <c r="Q812" s="1042">
        <f t="shared" si="63"/>
        <v>74.64470509103559</v>
      </c>
      <c r="S812" s="53"/>
      <c r="T812" s="53"/>
    </row>
    <row r="813" spans="1:20" ht="12.75" customHeight="1">
      <c r="A813" s="2083"/>
      <c r="B813" s="15">
        <v>6</v>
      </c>
      <c r="C813" s="1086" t="s">
        <v>942</v>
      </c>
      <c r="D813" s="1038">
        <v>20</v>
      </c>
      <c r="E813" s="1038" t="s">
        <v>209</v>
      </c>
      <c r="F813" s="808">
        <f t="shared" si="59"/>
        <v>14.5</v>
      </c>
      <c r="G813" s="704">
        <v>1.9379999999999999</v>
      </c>
      <c r="H813" s="704">
        <v>3.2</v>
      </c>
      <c r="I813" s="704">
        <v>9.3620000000000001</v>
      </c>
      <c r="J813" s="704">
        <v>1044.42</v>
      </c>
      <c r="K813" s="1040">
        <v>9.3620000000000001</v>
      </c>
      <c r="L813" s="704">
        <v>1044.42</v>
      </c>
      <c r="M813" s="705">
        <f t="shared" si="60"/>
        <v>8.9638268129679632E-3</v>
      </c>
      <c r="N813" s="1087">
        <v>197.94</v>
      </c>
      <c r="O813" s="1041">
        <f t="shared" si="61"/>
        <v>1.7742998793588787</v>
      </c>
      <c r="P813" s="1035">
        <f t="shared" si="62"/>
        <v>537.82960877807784</v>
      </c>
      <c r="Q813" s="1042">
        <f t="shared" si="63"/>
        <v>106.45799276153274</v>
      </c>
      <c r="S813" s="53"/>
      <c r="T813" s="53"/>
    </row>
    <row r="814" spans="1:20" ht="12.75" customHeight="1">
      <c r="A814" s="2083"/>
      <c r="B814" s="15">
        <v>7</v>
      </c>
      <c r="C814" s="1086" t="s">
        <v>943</v>
      </c>
      <c r="D814" s="1038">
        <v>22</v>
      </c>
      <c r="E814" s="1038" t="s">
        <v>209</v>
      </c>
      <c r="F814" s="808">
        <f t="shared" si="59"/>
        <v>16.306000000000001</v>
      </c>
      <c r="G814" s="704">
        <v>1.5049999999999999</v>
      </c>
      <c r="H814" s="704">
        <v>3.52</v>
      </c>
      <c r="I814" s="704">
        <v>11.281000000000001</v>
      </c>
      <c r="J814" s="704">
        <v>1210.95</v>
      </c>
      <c r="K814" s="1040">
        <v>11.281000000000001</v>
      </c>
      <c r="L814" s="704">
        <v>1210.95</v>
      </c>
      <c r="M814" s="705">
        <f t="shared" si="60"/>
        <v>9.3158264172756924E-3</v>
      </c>
      <c r="N814" s="1087">
        <v>197.94</v>
      </c>
      <c r="O814" s="1041">
        <f t="shared" si="61"/>
        <v>1.8439746810355506</v>
      </c>
      <c r="P814" s="1035">
        <f t="shared" si="62"/>
        <v>558.94958503654152</v>
      </c>
      <c r="Q814" s="1042">
        <f t="shared" si="63"/>
        <v>110.63848086213304</v>
      </c>
      <c r="S814" s="53"/>
      <c r="T814" s="53"/>
    </row>
    <row r="815" spans="1:20" ht="13.5" customHeight="1">
      <c r="A815" s="2083"/>
      <c r="B815" s="15">
        <v>8</v>
      </c>
      <c r="C815" s="1086" t="s">
        <v>944</v>
      </c>
      <c r="D815" s="1038">
        <v>22</v>
      </c>
      <c r="E815" s="1038" t="s">
        <v>209</v>
      </c>
      <c r="F815" s="808">
        <f t="shared" si="59"/>
        <v>17.505000000000003</v>
      </c>
      <c r="G815" s="704">
        <v>2.2320000000000002</v>
      </c>
      <c r="H815" s="704">
        <v>3.52</v>
      </c>
      <c r="I815" s="704">
        <v>11.753</v>
      </c>
      <c r="J815" s="704">
        <v>1161.98</v>
      </c>
      <c r="K815" s="1040">
        <v>11.753</v>
      </c>
      <c r="L815" s="704">
        <v>1161.98</v>
      </c>
      <c r="M815" s="705">
        <f t="shared" si="60"/>
        <v>1.0114631921375582E-2</v>
      </c>
      <c r="N815" s="1087">
        <v>197.94</v>
      </c>
      <c r="O815" s="1041">
        <f t="shared" si="61"/>
        <v>2.0020902425170828</v>
      </c>
      <c r="P815" s="1035">
        <f t="shared" si="62"/>
        <v>606.87791528253501</v>
      </c>
      <c r="Q815" s="1042">
        <f t="shared" si="63"/>
        <v>120.12541455102497</v>
      </c>
      <c r="S815" s="53"/>
      <c r="T815" s="53"/>
    </row>
    <row r="816" spans="1:20" ht="12.75" customHeight="1">
      <c r="A816" s="2083"/>
      <c r="B816" s="15">
        <v>9</v>
      </c>
      <c r="C816" s="1086" t="s">
        <v>945</v>
      </c>
      <c r="D816" s="1038">
        <v>22</v>
      </c>
      <c r="E816" s="1038" t="s">
        <v>209</v>
      </c>
      <c r="F816" s="808">
        <f t="shared" si="59"/>
        <v>15.902000000000001</v>
      </c>
      <c r="G816" s="704">
        <v>2.5499999999999998</v>
      </c>
      <c r="H816" s="704">
        <v>3.52</v>
      </c>
      <c r="I816" s="704">
        <v>9.8320000000000007</v>
      </c>
      <c r="J816" s="704">
        <v>1191.8399999999999</v>
      </c>
      <c r="K816" s="1040">
        <v>9.8320000000000007</v>
      </c>
      <c r="L816" s="704">
        <v>1191.8399999999999</v>
      </c>
      <c r="M816" s="705">
        <f t="shared" si="60"/>
        <v>8.2494294536179357E-3</v>
      </c>
      <c r="N816" s="1087">
        <v>197.94</v>
      </c>
      <c r="O816" s="1041">
        <f t="shared" si="61"/>
        <v>1.6328920660491342</v>
      </c>
      <c r="P816" s="1035">
        <f t="shared" si="62"/>
        <v>494.96576721707612</v>
      </c>
      <c r="Q816" s="1042">
        <f t="shared" si="63"/>
        <v>97.97352396294805</v>
      </c>
      <c r="S816" s="53"/>
      <c r="T816" s="53"/>
    </row>
    <row r="817" spans="1:20" ht="13.5" customHeight="1" thickBot="1">
      <c r="A817" s="2084"/>
      <c r="B817" s="42">
        <v>10</v>
      </c>
      <c r="C817" s="1171" t="s">
        <v>526</v>
      </c>
      <c r="D817" s="1205">
        <v>12</v>
      </c>
      <c r="E817" s="1205" t="s">
        <v>209</v>
      </c>
      <c r="F817" s="808">
        <f t="shared" si="59"/>
        <v>8.3360000000000003</v>
      </c>
      <c r="G817" s="1344">
        <v>0.56100000000000005</v>
      </c>
      <c r="H817" s="1344">
        <v>1.84</v>
      </c>
      <c r="I817" s="1344">
        <v>5.9349999999999996</v>
      </c>
      <c r="J817" s="1344">
        <v>584.79</v>
      </c>
      <c r="K817" s="1345">
        <v>5.9349999999999996</v>
      </c>
      <c r="L817" s="1344">
        <v>584.79</v>
      </c>
      <c r="M817" s="1191">
        <f t="shared" si="60"/>
        <v>1.0148942355375433E-2</v>
      </c>
      <c r="N817" s="1192">
        <v>197.94</v>
      </c>
      <c r="O817" s="1206">
        <f t="shared" si="61"/>
        <v>2.0088816498230133</v>
      </c>
      <c r="P817" s="1207">
        <f t="shared" si="62"/>
        <v>608.93654132252595</v>
      </c>
      <c r="Q817" s="1208">
        <f t="shared" si="63"/>
        <v>120.53289898938078</v>
      </c>
      <c r="S817" s="53"/>
      <c r="T817" s="53"/>
    </row>
    <row r="818" spans="1:20" ht="12.75">
      <c r="A818" s="2132" t="s">
        <v>339</v>
      </c>
      <c r="B818" s="45">
        <v>1</v>
      </c>
      <c r="C818" s="1051" t="s">
        <v>521</v>
      </c>
      <c r="D818" s="1044">
        <v>50</v>
      </c>
      <c r="E818" s="1044">
        <v>1969</v>
      </c>
      <c r="F818" s="1046">
        <f t="shared" si="59"/>
        <v>37.700000000000003</v>
      </c>
      <c r="G818" s="1046">
        <v>3.8250000000000002</v>
      </c>
      <c r="H818" s="1046">
        <v>6.85</v>
      </c>
      <c r="I818" s="1045">
        <v>27.024999999999999</v>
      </c>
      <c r="J818" s="1046">
        <v>2594.3200000000002</v>
      </c>
      <c r="K818" s="1047">
        <v>27.024999999999999</v>
      </c>
      <c r="L818" s="1046">
        <v>2594.3200000000002</v>
      </c>
      <c r="M818" s="1048">
        <f>K818/L818</f>
        <v>1.0416987881217428E-2</v>
      </c>
      <c r="N818" s="1213">
        <v>197.94</v>
      </c>
      <c r="O818" s="1049">
        <f t="shared" si="61"/>
        <v>2.0619385812081776</v>
      </c>
      <c r="P818" s="1049">
        <f t="shared" si="62"/>
        <v>625.01927287304568</v>
      </c>
      <c r="Q818" s="1050">
        <f t="shared" si="63"/>
        <v>123.71631487249067</v>
      </c>
      <c r="S818" s="53"/>
      <c r="T818" s="53"/>
    </row>
    <row r="819" spans="1:20" s="57" customFormat="1" ht="12.75">
      <c r="A819" s="2133"/>
      <c r="B819" s="67">
        <v>2</v>
      </c>
      <c r="C819" s="1051" t="s">
        <v>522</v>
      </c>
      <c r="D819" s="1044">
        <v>40</v>
      </c>
      <c r="E819" s="1044">
        <v>1984</v>
      </c>
      <c r="F819" s="1045">
        <f t="shared" si="59"/>
        <v>37.017000000000003</v>
      </c>
      <c r="G819" s="1045">
        <v>5.0460000000000003</v>
      </c>
      <c r="H819" s="1045">
        <v>6.4</v>
      </c>
      <c r="I819" s="1045">
        <v>25.571000000000002</v>
      </c>
      <c r="J819" s="1045">
        <v>2304.94</v>
      </c>
      <c r="K819" s="1052">
        <v>25.571000000000002</v>
      </c>
      <c r="L819" s="1045">
        <v>2304.94</v>
      </c>
      <c r="M819" s="1048">
        <f>K819/L819</f>
        <v>1.1093998108410632E-2</v>
      </c>
      <c r="N819" s="1214">
        <v>197.94</v>
      </c>
      <c r="O819" s="1049">
        <f t="shared" si="61"/>
        <v>2.1959459855788004</v>
      </c>
      <c r="P819" s="1049">
        <f t="shared" si="62"/>
        <v>665.63988650463796</v>
      </c>
      <c r="Q819" s="1050">
        <f t="shared" si="63"/>
        <v>131.75675913472801</v>
      </c>
      <c r="S819" s="58"/>
      <c r="T819" s="58"/>
    </row>
    <row r="820" spans="1:20" ht="12.75">
      <c r="A820" s="2133"/>
      <c r="B820" s="17">
        <v>3</v>
      </c>
      <c r="C820" s="1051" t="s">
        <v>524</v>
      </c>
      <c r="D820" s="1044">
        <v>40</v>
      </c>
      <c r="E820" s="1044">
        <v>1980</v>
      </c>
      <c r="F820" s="1045">
        <f t="shared" si="59"/>
        <v>37.951999999999998</v>
      </c>
      <c r="G820" s="1045">
        <v>5.7119999999999997</v>
      </c>
      <c r="H820" s="1045">
        <v>6.4</v>
      </c>
      <c r="I820" s="1045">
        <v>25.84</v>
      </c>
      <c r="J820" s="1045">
        <v>2256.2800000000002</v>
      </c>
      <c r="K820" s="1052">
        <v>25.84</v>
      </c>
      <c r="L820" s="1045">
        <v>2256.2800000000002</v>
      </c>
      <c r="M820" s="1053">
        <f t="shared" ref="M820:M827" si="64">K820/L820</f>
        <v>1.1452479302214264E-2</v>
      </c>
      <c r="N820" s="1214">
        <v>197.94</v>
      </c>
      <c r="O820" s="1049">
        <f t="shared" si="61"/>
        <v>2.2669037530802916</v>
      </c>
      <c r="P820" s="1049">
        <f t="shared" si="62"/>
        <v>687.14875813285585</v>
      </c>
      <c r="Q820" s="1054">
        <f t="shared" si="63"/>
        <v>136.01422518481749</v>
      </c>
      <c r="S820" s="53"/>
      <c r="T820" s="53"/>
    </row>
    <row r="821" spans="1:20" ht="12.75">
      <c r="A821" s="2133"/>
      <c r="B821" s="17">
        <v>4</v>
      </c>
      <c r="C821" s="1216" t="s">
        <v>946</v>
      </c>
      <c r="D821" s="1044">
        <v>12</v>
      </c>
      <c r="E821" s="1044" t="s">
        <v>209</v>
      </c>
      <c r="F821" s="1045">
        <f t="shared" si="59"/>
        <v>11.567</v>
      </c>
      <c r="G821" s="1045">
        <v>1.173</v>
      </c>
      <c r="H821" s="1045">
        <v>1.92</v>
      </c>
      <c r="I821" s="1045">
        <v>8.4740000000000002</v>
      </c>
      <c r="J821" s="1045">
        <v>761.84</v>
      </c>
      <c r="K821" s="1052">
        <v>8.4740000000000002</v>
      </c>
      <c r="L821" s="1045">
        <v>761.84</v>
      </c>
      <c r="M821" s="1053">
        <f t="shared" si="64"/>
        <v>1.1123070460989183E-2</v>
      </c>
      <c r="N821" s="1214">
        <v>197.94</v>
      </c>
      <c r="O821" s="1217">
        <f t="shared" si="61"/>
        <v>2.2017005670481988</v>
      </c>
      <c r="P821" s="1049">
        <f t="shared" si="62"/>
        <v>667.38422765935104</v>
      </c>
      <c r="Q821" s="1054">
        <f t="shared" si="63"/>
        <v>132.10203402289196</v>
      </c>
      <c r="S821" s="53"/>
      <c r="T821" s="53"/>
    </row>
    <row r="822" spans="1:20" ht="12.75">
      <c r="A822" s="2133"/>
      <c r="B822" s="17">
        <v>5</v>
      </c>
      <c r="C822" s="1216" t="s">
        <v>947</v>
      </c>
      <c r="D822" s="1044">
        <v>30</v>
      </c>
      <c r="E822" s="1044" t="s">
        <v>209</v>
      </c>
      <c r="F822" s="1045">
        <f t="shared" si="59"/>
        <v>19.262999999999998</v>
      </c>
      <c r="G822" s="1045">
        <v>1.849</v>
      </c>
      <c r="H822" s="1045">
        <v>4.18</v>
      </c>
      <c r="I822" s="1045">
        <v>13.234</v>
      </c>
      <c r="J822" s="1045">
        <v>1199.28</v>
      </c>
      <c r="K822" s="1052">
        <v>13.234</v>
      </c>
      <c r="L822" s="1045">
        <v>1199.28</v>
      </c>
      <c r="M822" s="1053">
        <f t="shared" si="64"/>
        <v>1.1034954305916883E-2</v>
      </c>
      <c r="N822" s="1214">
        <v>197.94</v>
      </c>
      <c r="O822" s="1217">
        <f t="shared" si="61"/>
        <v>2.1842588553131881</v>
      </c>
      <c r="P822" s="1049">
        <f t="shared" si="62"/>
        <v>662.09725835501297</v>
      </c>
      <c r="Q822" s="1054">
        <f t="shared" si="63"/>
        <v>131.05553131879128</v>
      </c>
      <c r="S822" s="53"/>
      <c r="T822" s="53"/>
    </row>
    <row r="823" spans="1:20" ht="12.75">
      <c r="A823" s="2133"/>
      <c r="B823" s="17">
        <v>6</v>
      </c>
      <c r="C823" s="1216" t="s">
        <v>948</v>
      </c>
      <c r="D823" s="1044">
        <v>40</v>
      </c>
      <c r="E823" s="1044"/>
      <c r="F823" s="1045">
        <f t="shared" si="59"/>
        <v>34.478000000000002</v>
      </c>
      <c r="G823" s="1045">
        <v>3.262</v>
      </c>
      <c r="H823" s="1045">
        <v>6.4</v>
      </c>
      <c r="I823" s="1045">
        <v>24.815999999999999</v>
      </c>
      <c r="J823" s="1045">
        <v>2232.89</v>
      </c>
      <c r="K823" s="1052">
        <v>24.815999999999999</v>
      </c>
      <c r="L823" s="1045">
        <v>2232.89</v>
      </c>
      <c r="M823" s="1053">
        <f t="shared" si="64"/>
        <v>1.1113847972806542E-2</v>
      </c>
      <c r="N823" s="1214">
        <v>197.94</v>
      </c>
      <c r="O823" s="1217">
        <f t="shared" si="61"/>
        <v>2.1998750677373269</v>
      </c>
      <c r="P823" s="1049">
        <f t="shared" si="62"/>
        <v>666.83087836839252</v>
      </c>
      <c r="Q823" s="1054">
        <f t="shared" si="63"/>
        <v>131.99250406423963</v>
      </c>
      <c r="S823" s="53"/>
      <c r="T823" s="53"/>
    </row>
    <row r="824" spans="1:20" ht="12.75">
      <c r="A824" s="2133"/>
      <c r="B824" s="17">
        <v>7</v>
      </c>
      <c r="C824" s="1216" t="s">
        <v>523</v>
      </c>
      <c r="D824" s="1044">
        <v>30</v>
      </c>
      <c r="E824" s="1044">
        <v>1991</v>
      </c>
      <c r="F824" s="1045">
        <f t="shared" si="59"/>
        <v>26.258000000000003</v>
      </c>
      <c r="G824" s="1045">
        <v>3.762</v>
      </c>
      <c r="H824" s="1045">
        <v>4.8</v>
      </c>
      <c r="I824" s="1045">
        <v>17.696000000000002</v>
      </c>
      <c r="J824" s="1045">
        <v>1636.16</v>
      </c>
      <c r="K824" s="1052">
        <v>17.696000000000002</v>
      </c>
      <c r="L824" s="1045">
        <v>1636.16</v>
      </c>
      <c r="M824" s="1053">
        <f t="shared" si="64"/>
        <v>1.0815568159593194E-2</v>
      </c>
      <c r="N824" s="1214">
        <v>197.94</v>
      </c>
      <c r="O824" s="1217">
        <f t="shared" si="61"/>
        <v>2.1408335615098766</v>
      </c>
      <c r="P824" s="1049">
        <f t="shared" si="62"/>
        <v>648.93408957559166</v>
      </c>
      <c r="Q824" s="1054">
        <f t="shared" si="63"/>
        <v>128.45001369059261</v>
      </c>
      <c r="S824" s="53"/>
      <c r="T824" s="53"/>
    </row>
    <row r="825" spans="1:20" ht="12.75">
      <c r="A825" s="2133"/>
      <c r="B825" s="17">
        <v>8</v>
      </c>
      <c r="C825" s="1216" t="s">
        <v>949</v>
      </c>
      <c r="D825" s="1044">
        <v>40</v>
      </c>
      <c r="E825" s="1044">
        <v>1990</v>
      </c>
      <c r="F825" s="1045">
        <f t="shared" si="59"/>
        <v>34.155999999999999</v>
      </c>
      <c r="G825" s="1045">
        <v>5.024</v>
      </c>
      <c r="H825" s="1045">
        <v>6.4</v>
      </c>
      <c r="I825" s="1045">
        <v>22.731999999999999</v>
      </c>
      <c r="J825" s="1045">
        <v>2238</v>
      </c>
      <c r="K825" s="1052">
        <v>22.731999999999999</v>
      </c>
      <c r="L825" s="1045">
        <v>2238</v>
      </c>
      <c r="M825" s="1053">
        <f t="shared" si="64"/>
        <v>1.015728328865058E-2</v>
      </c>
      <c r="N825" s="1214">
        <v>197.94</v>
      </c>
      <c r="O825" s="1217">
        <f t="shared" si="61"/>
        <v>2.010532654155496</v>
      </c>
      <c r="P825" s="1049">
        <f t="shared" si="62"/>
        <v>609.43699731903473</v>
      </c>
      <c r="Q825" s="1054">
        <f t="shared" si="63"/>
        <v>120.63195924932974</v>
      </c>
      <c r="S825" s="53"/>
      <c r="T825" s="53"/>
    </row>
    <row r="826" spans="1:20" ht="12.75">
      <c r="A826" s="2134"/>
      <c r="B826" s="46">
        <v>9</v>
      </c>
      <c r="C826" s="1216" t="s">
        <v>950</v>
      </c>
      <c r="D826" s="1044">
        <v>12</v>
      </c>
      <c r="E826" s="1044" t="s">
        <v>209</v>
      </c>
      <c r="F826" s="1045">
        <f t="shared" si="59"/>
        <v>8.245000000000001</v>
      </c>
      <c r="G826" s="1045">
        <v>0.86699999999999999</v>
      </c>
      <c r="H826" s="1045">
        <v>1.28</v>
      </c>
      <c r="I826" s="1045">
        <v>6.0979999999999999</v>
      </c>
      <c r="J826" s="1045">
        <v>550.73</v>
      </c>
      <c r="K826" s="1052">
        <v>6.0979999999999999</v>
      </c>
      <c r="L826" s="1045">
        <v>550.73</v>
      </c>
      <c r="M826" s="1053">
        <f t="shared" si="64"/>
        <v>1.1072576398598223E-2</v>
      </c>
      <c r="N826" s="1214">
        <v>197.94</v>
      </c>
      <c r="O826" s="1217">
        <f t="shared" si="61"/>
        <v>2.191705772338532</v>
      </c>
      <c r="P826" s="1049">
        <f t="shared" si="62"/>
        <v>664.35458391589339</v>
      </c>
      <c r="Q826" s="1054">
        <f t="shared" si="63"/>
        <v>131.50234634031193</v>
      </c>
      <c r="S826" s="53"/>
      <c r="T826" s="53"/>
    </row>
    <row r="827" spans="1:20" ht="13.5" customHeight="1" thickBot="1">
      <c r="A827" s="2134"/>
      <c r="B827" s="46">
        <v>10</v>
      </c>
      <c r="C827" s="1219" t="s">
        <v>525</v>
      </c>
      <c r="D827" s="1220">
        <v>12</v>
      </c>
      <c r="E827" s="1220" t="s">
        <v>209</v>
      </c>
      <c r="F827" s="1310">
        <f t="shared" si="59"/>
        <v>8.5839999999999996</v>
      </c>
      <c r="G827" s="1310">
        <v>1.1000000000000001</v>
      </c>
      <c r="H827" s="1310">
        <v>1.84</v>
      </c>
      <c r="I827" s="1310">
        <v>5.6440000000000001</v>
      </c>
      <c r="J827" s="1310">
        <v>551.14</v>
      </c>
      <c r="K827" s="1311">
        <v>5.6440000000000001</v>
      </c>
      <c r="L827" s="1310">
        <v>551.14</v>
      </c>
      <c r="M827" s="1224">
        <f t="shared" si="64"/>
        <v>1.0240592227020359E-2</v>
      </c>
      <c r="N827" s="1222">
        <v>197.94</v>
      </c>
      <c r="O827" s="1225">
        <f t="shared" si="61"/>
        <v>2.02702282541641</v>
      </c>
      <c r="P827" s="1225">
        <f t="shared" si="62"/>
        <v>614.43553362122145</v>
      </c>
      <c r="Q827" s="1226">
        <f t="shared" si="63"/>
        <v>121.62136952498457</v>
      </c>
      <c r="S827" s="53"/>
      <c r="T827" s="53"/>
    </row>
    <row r="828" spans="1:20" ht="12.75">
      <c r="A828" s="2062" t="s">
        <v>340</v>
      </c>
      <c r="B828" s="96">
        <v>1</v>
      </c>
      <c r="C828" s="1924" t="s">
        <v>951</v>
      </c>
      <c r="D828" s="1227">
        <v>22</v>
      </c>
      <c r="E828" s="1227">
        <v>1982</v>
      </c>
      <c r="F828" s="709">
        <f t="shared" si="59"/>
        <v>26.764000000000003</v>
      </c>
      <c r="G828" s="709">
        <v>1.4670000000000001</v>
      </c>
      <c r="H828" s="709">
        <v>3.52</v>
      </c>
      <c r="I828" s="709">
        <v>21.777000000000001</v>
      </c>
      <c r="J828" s="709">
        <v>1153.74</v>
      </c>
      <c r="K828" s="1055">
        <v>21.777000000000001</v>
      </c>
      <c r="L828" s="1056">
        <v>1153.74</v>
      </c>
      <c r="M828" s="1057">
        <f>K828/L828</f>
        <v>1.8875136512559156E-2</v>
      </c>
      <c r="N828" s="1175">
        <v>197.94</v>
      </c>
      <c r="O828" s="1058">
        <f>M828*N828</f>
        <v>3.7361445212959592</v>
      </c>
      <c r="P828" s="1058">
        <f>M828*60*1000</f>
        <v>1132.5081907535493</v>
      </c>
      <c r="Q828" s="1059">
        <f>P828*N828/1000</f>
        <v>224.16867127775757</v>
      </c>
      <c r="S828" s="53"/>
      <c r="T828" s="53"/>
    </row>
    <row r="829" spans="1:20" ht="12.75">
      <c r="A829" s="2063"/>
      <c r="B829" s="97">
        <v>2</v>
      </c>
      <c r="C829" s="1925" t="s">
        <v>952</v>
      </c>
      <c r="D829" s="1926">
        <v>3</v>
      </c>
      <c r="E829" s="1230">
        <v>1940</v>
      </c>
      <c r="F829" s="713">
        <f t="shared" si="59"/>
        <v>2.605</v>
      </c>
      <c r="G829" s="713">
        <v>0</v>
      </c>
      <c r="H829" s="713">
        <v>0</v>
      </c>
      <c r="I829" s="713">
        <v>2.605</v>
      </c>
      <c r="J829" s="713">
        <v>125.4</v>
      </c>
      <c r="K829" s="1060">
        <v>2.605</v>
      </c>
      <c r="L829" s="713">
        <v>125.4</v>
      </c>
      <c r="M829" s="712">
        <f t="shared" ref="M829:M837" si="65">K829/L829</f>
        <v>2.0773524720893142E-2</v>
      </c>
      <c r="N829" s="1186">
        <v>197.94</v>
      </c>
      <c r="O829" s="714">
        <f t="shared" ref="O829:O837" si="66">M829*N829</f>
        <v>4.1119114832535884</v>
      </c>
      <c r="P829" s="1058">
        <f t="shared" ref="P829:P837" si="67">M829*60*1000</f>
        <v>1246.4114832535884</v>
      </c>
      <c r="Q829" s="715">
        <f t="shared" ref="Q829:Q837" si="68">P829*N829/1000</f>
        <v>246.71468899521528</v>
      </c>
      <c r="S829" s="53"/>
      <c r="T829" s="53"/>
    </row>
    <row r="830" spans="1:20" ht="12.75">
      <c r="A830" s="2063"/>
      <c r="B830" s="97">
        <v>3</v>
      </c>
      <c r="C830" s="1368" t="s">
        <v>953</v>
      </c>
      <c r="D830" s="1230">
        <v>18</v>
      </c>
      <c r="E830" s="1230"/>
      <c r="F830" s="713">
        <f t="shared" si="59"/>
        <v>13.569000000000001</v>
      </c>
      <c r="G830" s="713">
        <v>1.4670000000000001</v>
      </c>
      <c r="H830" s="713">
        <v>0.32</v>
      </c>
      <c r="I830" s="713">
        <v>11.782</v>
      </c>
      <c r="J830" s="713">
        <v>623.12</v>
      </c>
      <c r="K830" s="1060">
        <v>11.782</v>
      </c>
      <c r="L830" s="713">
        <v>623.12</v>
      </c>
      <c r="M830" s="712">
        <f t="shared" si="65"/>
        <v>1.8908075491077161E-2</v>
      </c>
      <c r="N830" s="1186">
        <v>197.94</v>
      </c>
      <c r="O830" s="714">
        <f t="shared" si="66"/>
        <v>3.7426644627038135</v>
      </c>
      <c r="P830" s="1058">
        <f t="shared" si="67"/>
        <v>1134.4845294646298</v>
      </c>
      <c r="Q830" s="715">
        <f t="shared" si="68"/>
        <v>224.55986776222883</v>
      </c>
      <c r="S830" s="53"/>
      <c r="T830" s="53"/>
    </row>
    <row r="831" spans="1:20" ht="12.75">
      <c r="A831" s="2063"/>
      <c r="B831" s="97">
        <v>4</v>
      </c>
      <c r="C831" s="1174" t="s">
        <v>527</v>
      </c>
      <c r="D831" s="1230">
        <v>36</v>
      </c>
      <c r="E831" s="1230"/>
      <c r="F831" s="713">
        <f t="shared" si="59"/>
        <v>37.799999999999997</v>
      </c>
      <c r="G831" s="713">
        <v>2.9249999999999998</v>
      </c>
      <c r="H831" s="713">
        <v>5.76</v>
      </c>
      <c r="I831" s="713">
        <v>29.114999999999998</v>
      </c>
      <c r="J831" s="713">
        <v>1516.16</v>
      </c>
      <c r="K831" s="1060">
        <v>29.114999999999998</v>
      </c>
      <c r="L831" s="713">
        <v>1516.16</v>
      </c>
      <c r="M831" s="712">
        <f t="shared" si="65"/>
        <v>1.9203118404390037E-2</v>
      </c>
      <c r="N831" s="1186">
        <v>197.94</v>
      </c>
      <c r="O831" s="714">
        <f t="shared" si="66"/>
        <v>3.8010652569649639</v>
      </c>
      <c r="P831" s="1058">
        <f t="shared" si="67"/>
        <v>1152.1871042634023</v>
      </c>
      <c r="Q831" s="715">
        <f t="shared" si="68"/>
        <v>228.06391541789785</v>
      </c>
      <c r="S831" s="53"/>
      <c r="T831" s="53"/>
    </row>
    <row r="832" spans="1:20" ht="12.75">
      <c r="A832" s="2063"/>
      <c r="B832" s="97">
        <v>5</v>
      </c>
      <c r="C832" s="1174" t="s">
        <v>530</v>
      </c>
      <c r="D832" s="1230">
        <v>20</v>
      </c>
      <c r="E832" s="1230">
        <v>1992</v>
      </c>
      <c r="F832" s="713">
        <f t="shared" si="59"/>
        <v>27.943999999999999</v>
      </c>
      <c r="G832" s="713">
        <v>2.411</v>
      </c>
      <c r="H832" s="713">
        <v>3.2</v>
      </c>
      <c r="I832" s="713">
        <v>22.332999999999998</v>
      </c>
      <c r="J832" s="713">
        <v>1101.98</v>
      </c>
      <c r="K832" s="1060">
        <v>22.332999999999998</v>
      </c>
      <c r="L832" s="713">
        <v>1101.98</v>
      </c>
      <c r="M832" s="712">
        <f t="shared" si="65"/>
        <v>2.0266248026279968E-2</v>
      </c>
      <c r="N832" s="1186">
        <v>197.94</v>
      </c>
      <c r="O832" s="714">
        <f t="shared" si="66"/>
        <v>4.0115011343218567</v>
      </c>
      <c r="P832" s="1058">
        <f t="shared" si="67"/>
        <v>1215.9748815767982</v>
      </c>
      <c r="Q832" s="715">
        <f t="shared" si="68"/>
        <v>240.69006805931144</v>
      </c>
      <c r="S832" s="53"/>
      <c r="T832" s="53"/>
    </row>
    <row r="833" spans="1:20" ht="12.75">
      <c r="A833" s="2063"/>
      <c r="B833" s="97">
        <v>6</v>
      </c>
      <c r="C833" s="1174" t="s">
        <v>954</v>
      </c>
      <c r="D833" s="1230">
        <v>8</v>
      </c>
      <c r="E833" s="1230">
        <v>1959</v>
      </c>
      <c r="F833" s="713">
        <f t="shared" si="59"/>
        <v>9.6159999999999997</v>
      </c>
      <c r="G833" s="713">
        <v>0.86699999999999999</v>
      </c>
      <c r="H833" s="713">
        <v>1.2</v>
      </c>
      <c r="I833" s="713">
        <v>7.5490000000000004</v>
      </c>
      <c r="J833" s="713">
        <v>371.23</v>
      </c>
      <c r="K833" s="1060">
        <v>7.5490000000000004</v>
      </c>
      <c r="L833" s="713">
        <v>371.23</v>
      </c>
      <c r="M833" s="712">
        <f t="shared" si="65"/>
        <v>2.033510222772944E-2</v>
      </c>
      <c r="N833" s="1186">
        <v>197.94</v>
      </c>
      <c r="O833" s="714">
        <f t="shared" si="66"/>
        <v>4.0251301349567656</v>
      </c>
      <c r="P833" s="1058">
        <f t="shared" si="67"/>
        <v>1220.1061336637665</v>
      </c>
      <c r="Q833" s="715">
        <f t="shared" si="68"/>
        <v>241.50780809740593</v>
      </c>
      <c r="S833" s="53"/>
      <c r="T833" s="53"/>
    </row>
    <row r="834" spans="1:20" ht="12.75">
      <c r="A834" s="2063"/>
      <c r="B834" s="97">
        <v>7</v>
      </c>
      <c r="C834" s="1174" t="s">
        <v>528</v>
      </c>
      <c r="D834" s="1230">
        <v>8</v>
      </c>
      <c r="E834" s="1230">
        <v>1960</v>
      </c>
      <c r="F834" s="713">
        <f t="shared" si="59"/>
        <v>8.8230000000000004</v>
      </c>
      <c r="G834" s="713">
        <v>0.45900000000000002</v>
      </c>
      <c r="H834" s="713">
        <v>1.1200000000000001</v>
      </c>
      <c r="I834" s="713">
        <v>7.2439999999999998</v>
      </c>
      <c r="J834" s="713">
        <v>372.64</v>
      </c>
      <c r="K834" s="1060">
        <v>7.2439999999999998</v>
      </c>
      <c r="L834" s="713">
        <v>372.64</v>
      </c>
      <c r="M834" s="712">
        <f t="shared" si="65"/>
        <v>1.9439673679690853E-2</v>
      </c>
      <c r="N834" s="1186">
        <v>197.94</v>
      </c>
      <c r="O834" s="714">
        <f t="shared" si="66"/>
        <v>3.8478890081580075</v>
      </c>
      <c r="P834" s="1058">
        <f t="shared" si="67"/>
        <v>1166.3804207814512</v>
      </c>
      <c r="Q834" s="715">
        <f t="shared" si="68"/>
        <v>230.87334048948043</v>
      </c>
      <c r="S834" s="53"/>
      <c r="T834" s="53"/>
    </row>
    <row r="835" spans="1:20" ht="12.75">
      <c r="A835" s="2063"/>
      <c r="B835" s="97">
        <v>8</v>
      </c>
      <c r="C835" s="1174" t="s">
        <v>955</v>
      </c>
      <c r="D835" s="1230">
        <v>12</v>
      </c>
      <c r="E835" s="1230"/>
      <c r="F835" s="713">
        <f t="shared" si="59"/>
        <v>13.5</v>
      </c>
      <c r="G835" s="713">
        <v>0.66300000000000003</v>
      </c>
      <c r="H835" s="713">
        <v>1.92</v>
      </c>
      <c r="I835" s="713">
        <v>10.917</v>
      </c>
      <c r="J835" s="713">
        <v>527.23</v>
      </c>
      <c r="K835" s="1060">
        <v>10.917</v>
      </c>
      <c r="L835" s="713">
        <v>527.23</v>
      </c>
      <c r="M835" s="712">
        <f t="shared" si="65"/>
        <v>2.0706333099406331E-2</v>
      </c>
      <c r="N835" s="1186">
        <v>197.94</v>
      </c>
      <c r="O835" s="714">
        <f t="shared" si="66"/>
        <v>4.0986115736964894</v>
      </c>
      <c r="P835" s="1058">
        <f t="shared" si="67"/>
        <v>1242.3799859643798</v>
      </c>
      <c r="Q835" s="715">
        <f t="shared" si="68"/>
        <v>245.91669442178932</v>
      </c>
      <c r="S835" s="53"/>
      <c r="T835" s="53"/>
    </row>
    <row r="836" spans="1:20" ht="12.75">
      <c r="A836" s="2063"/>
      <c r="B836" s="97">
        <v>9</v>
      </c>
      <c r="C836" s="1174" t="s">
        <v>956</v>
      </c>
      <c r="D836" s="1230">
        <v>18</v>
      </c>
      <c r="E836" s="1230"/>
      <c r="F836" s="713">
        <f t="shared" si="59"/>
        <v>27.4</v>
      </c>
      <c r="G836" s="713">
        <v>1.71</v>
      </c>
      <c r="H836" s="713">
        <v>2.88</v>
      </c>
      <c r="I836" s="713">
        <v>22.81</v>
      </c>
      <c r="J836" s="713">
        <v>1161.96</v>
      </c>
      <c r="K836" s="1060">
        <v>22.81</v>
      </c>
      <c r="L836" s="713">
        <v>1161.96</v>
      </c>
      <c r="M836" s="712">
        <f t="shared" si="65"/>
        <v>1.9630624117869803E-2</v>
      </c>
      <c r="N836" s="1186">
        <v>197.94</v>
      </c>
      <c r="O836" s="714">
        <f t="shared" si="66"/>
        <v>3.8856857378911487</v>
      </c>
      <c r="P836" s="1058">
        <f t="shared" si="67"/>
        <v>1177.8374470721881</v>
      </c>
      <c r="Q836" s="715">
        <f t="shared" si="68"/>
        <v>233.14114427346891</v>
      </c>
      <c r="S836" s="53"/>
      <c r="T836" s="53"/>
    </row>
    <row r="837" spans="1:20" ht="13.5" thickBot="1">
      <c r="A837" s="2065"/>
      <c r="B837" s="100">
        <v>10</v>
      </c>
      <c r="C837" s="1176" t="s">
        <v>957</v>
      </c>
      <c r="D837" s="1233">
        <v>12</v>
      </c>
      <c r="E837" s="1233">
        <v>1960</v>
      </c>
      <c r="F837" s="1287">
        <f t="shared" si="59"/>
        <v>7.5839999999999996</v>
      </c>
      <c r="G837" s="1287">
        <v>0</v>
      </c>
      <c r="H837" s="1287">
        <v>0</v>
      </c>
      <c r="I837" s="1287">
        <v>7.5839999999999996</v>
      </c>
      <c r="J837" s="1287">
        <v>393.99</v>
      </c>
      <c r="K837" s="1312">
        <v>7.5839999999999996</v>
      </c>
      <c r="L837" s="1287">
        <v>393.99</v>
      </c>
      <c r="M837" s="1195">
        <f t="shared" si="65"/>
        <v>1.9249219523338156E-2</v>
      </c>
      <c r="N837" s="1196">
        <v>197.94</v>
      </c>
      <c r="O837" s="1177">
        <f t="shared" si="66"/>
        <v>3.8101905124495543</v>
      </c>
      <c r="P837" s="1177">
        <f t="shared" si="67"/>
        <v>1154.9531714002894</v>
      </c>
      <c r="Q837" s="1178">
        <f t="shared" si="68"/>
        <v>228.6114307469733</v>
      </c>
      <c r="S837" s="53"/>
      <c r="T837" s="53"/>
    </row>
    <row r="838" spans="1:20" ht="12.75">
      <c r="A838" s="2138" t="s">
        <v>348</v>
      </c>
      <c r="B838" s="50">
        <v>1</v>
      </c>
      <c r="C838" s="1061" t="s">
        <v>958</v>
      </c>
      <c r="D838" s="1062">
        <v>8</v>
      </c>
      <c r="E838" s="1062">
        <v>1959</v>
      </c>
      <c r="F838" s="829">
        <f t="shared" si="59"/>
        <v>9.69</v>
      </c>
      <c r="G838" s="829">
        <v>0.45900000000000002</v>
      </c>
      <c r="H838" s="829">
        <v>1.28</v>
      </c>
      <c r="I838" s="829">
        <v>7.9509999999999996</v>
      </c>
      <c r="J838" s="829">
        <v>361.47</v>
      </c>
      <c r="K838" s="1063">
        <v>7.9509999999999996</v>
      </c>
      <c r="L838" s="1064">
        <v>361.47</v>
      </c>
      <c r="M838" s="1065">
        <f>K838/L838</f>
        <v>2.1996292915041356E-2</v>
      </c>
      <c r="N838" s="1034">
        <v>197.94</v>
      </c>
      <c r="O838" s="1066">
        <f>M838*N838</f>
        <v>4.3539462196032863</v>
      </c>
      <c r="P838" s="1066">
        <f>M838*60*1000</f>
        <v>1319.7775749024813</v>
      </c>
      <c r="Q838" s="1067">
        <f>P838*N838/1000</f>
        <v>261.23677317619712</v>
      </c>
      <c r="S838" s="53"/>
      <c r="T838" s="53"/>
    </row>
    <row r="839" spans="1:20" ht="12.75">
      <c r="A839" s="2138"/>
      <c r="B839" s="50">
        <v>2</v>
      </c>
      <c r="C839" s="1182" t="s">
        <v>959</v>
      </c>
      <c r="D839" s="1238">
        <v>36</v>
      </c>
      <c r="E839" s="1238">
        <v>1969</v>
      </c>
      <c r="F839" s="717">
        <f t="shared" si="59"/>
        <v>39.823</v>
      </c>
      <c r="G839" s="717">
        <v>2.1349999999999998</v>
      </c>
      <c r="H839" s="717">
        <v>5.76</v>
      </c>
      <c r="I839" s="717">
        <v>31.928000000000001</v>
      </c>
      <c r="J839" s="717">
        <v>1512.63</v>
      </c>
      <c r="K839" s="1070">
        <v>31.928000000000001</v>
      </c>
      <c r="L839" s="717">
        <v>1512.63</v>
      </c>
      <c r="M839" s="716">
        <f t="shared" ref="M839:M847" si="69">K839/L839</f>
        <v>2.1107607280035433E-2</v>
      </c>
      <c r="N839" s="1187">
        <v>197.94</v>
      </c>
      <c r="O839" s="718">
        <f t="shared" ref="O839:O847" si="70">M839*N839</f>
        <v>4.1780397850102133</v>
      </c>
      <c r="P839" s="1066">
        <f t="shared" ref="P839:P847" si="71">M839*60*1000</f>
        <v>1266.4564368021261</v>
      </c>
      <c r="Q839" s="719">
        <f t="shared" ref="Q839:Q847" si="72">P839*N839/1000</f>
        <v>250.68238710061283</v>
      </c>
      <c r="S839" s="53"/>
      <c r="T839" s="53"/>
    </row>
    <row r="840" spans="1:20" ht="12.75">
      <c r="A840" s="2138"/>
      <c r="B840" s="50">
        <v>3</v>
      </c>
      <c r="C840" s="1182" t="s">
        <v>531</v>
      </c>
      <c r="D840" s="1238">
        <v>4</v>
      </c>
      <c r="E840" s="1238"/>
      <c r="F840" s="717">
        <f t="shared" si="59"/>
        <v>4.7</v>
      </c>
      <c r="G840" s="717">
        <v>0</v>
      </c>
      <c r="H840" s="717">
        <v>0</v>
      </c>
      <c r="I840" s="717">
        <v>4.7</v>
      </c>
      <c r="J840" s="717">
        <v>160.13</v>
      </c>
      <c r="K840" s="1070">
        <v>4.7</v>
      </c>
      <c r="L840" s="717">
        <v>160.13</v>
      </c>
      <c r="M840" s="716">
        <f t="shared" si="69"/>
        <v>2.9351152188846565E-2</v>
      </c>
      <c r="N840" s="1187">
        <v>197.94</v>
      </c>
      <c r="O840" s="718">
        <f t="shared" si="70"/>
        <v>5.8097670642602894</v>
      </c>
      <c r="P840" s="1066">
        <f t="shared" si="71"/>
        <v>1761.0691313307941</v>
      </c>
      <c r="Q840" s="719">
        <f t="shared" si="72"/>
        <v>348.58602385561738</v>
      </c>
      <c r="S840" s="53"/>
      <c r="T840" s="53"/>
    </row>
    <row r="841" spans="1:20" ht="12.75">
      <c r="A841" s="2139"/>
      <c r="B841" s="23">
        <v>4</v>
      </c>
      <c r="C841" s="1182" t="s">
        <v>532</v>
      </c>
      <c r="D841" s="1238">
        <v>3</v>
      </c>
      <c r="E841" s="1238">
        <v>1940</v>
      </c>
      <c r="F841" s="717">
        <f t="shared" si="59"/>
        <v>4.8789999999999996</v>
      </c>
      <c r="G841" s="717">
        <v>0</v>
      </c>
      <c r="H841" s="717">
        <v>0</v>
      </c>
      <c r="I841" s="717">
        <v>4.8789999999999996</v>
      </c>
      <c r="J841" s="717">
        <v>112.26</v>
      </c>
      <c r="K841" s="1070">
        <v>4.8789999999999996</v>
      </c>
      <c r="L841" s="717">
        <v>112.26</v>
      </c>
      <c r="M841" s="716">
        <f t="shared" si="69"/>
        <v>4.3461606983787628E-2</v>
      </c>
      <c r="N841" s="1187">
        <v>197.94</v>
      </c>
      <c r="O841" s="718">
        <f t="shared" si="70"/>
        <v>8.6027904863709228</v>
      </c>
      <c r="P841" s="1066">
        <f t="shared" si="71"/>
        <v>2607.6964190272574</v>
      </c>
      <c r="Q841" s="719">
        <f t="shared" si="72"/>
        <v>516.16742918225532</v>
      </c>
      <c r="S841" s="53"/>
      <c r="T841" s="53"/>
    </row>
    <row r="842" spans="1:20" ht="12.75">
      <c r="A842" s="2139"/>
      <c r="B842" s="23">
        <v>5</v>
      </c>
      <c r="C842" s="1182" t="s">
        <v>533</v>
      </c>
      <c r="D842" s="1238">
        <v>8</v>
      </c>
      <c r="E842" s="1238">
        <v>1958</v>
      </c>
      <c r="F842" s="717">
        <f t="shared" si="59"/>
        <v>10.343</v>
      </c>
      <c r="G842" s="717">
        <v>0.66300000000000003</v>
      </c>
      <c r="H842" s="717">
        <v>1.1200000000000001</v>
      </c>
      <c r="I842" s="717">
        <v>8.56</v>
      </c>
      <c r="J842" s="717">
        <v>356.49</v>
      </c>
      <c r="K842" s="1070">
        <v>8.56</v>
      </c>
      <c r="L842" s="717">
        <v>356.49</v>
      </c>
      <c r="M842" s="716">
        <f t="shared" si="69"/>
        <v>2.4011893741759938E-2</v>
      </c>
      <c r="N842" s="1187">
        <v>197.94</v>
      </c>
      <c r="O842" s="718">
        <f t="shared" si="70"/>
        <v>4.7529142472439618</v>
      </c>
      <c r="P842" s="1066">
        <f t="shared" si="71"/>
        <v>1440.7136245055963</v>
      </c>
      <c r="Q842" s="719">
        <f t="shared" si="72"/>
        <v>285.1748548346377</v>
      </c>
      <c r="S842" s="53"/>
      <c r="T842" s="53"/>
    </row>
    <row r="843" spans="1:20" ht="12.75">
      <c r="A843" s="2139"/>
      <c r="B843" s="23">
        <v>6</v>
      </c>
      <c r="C843" s="1182" t="s">
        <v>534</v>
      </c>
      <c r="D843" s="1238">
        <v>8</v>
      </c>
      <c r="E843" s="1238">
        <v>1960</v>
      </c>
      <c r="F843" s="717">
        <f t="shared" si="59"/>
        <v>12.25</v>
      </c>
      <c r="G843" s="717">
        <v>0.81599999999999995</v>
      </c>
      <c r="H843" s="717">
        <v>1.28</v>
      </c>
      <c r="I843" s="717">
        <v>10.154</v>
      </c>
      <c r="J843" s="717">
        <v>358.27</v>
      </c>
      <c r="K843" s="1070">
        <v>10.154</v>
      </c>
      <c r="L843" s="717">
        <v>358.27</v>
      </c>
      <c r="M843" s="716">
        <f t="shared" si="69"/>
        <v>2.8341753426186955E-2</v>
      </c>
      <c r="N843" s="1187">
        <v>197.94</v>
      </c>
      <c r="O843" s="718">
        <f t="shared" si="70"/>
        <v>5.6099666731794455</v>
      </c>
      <c r="P843" s="1066">
        <f t="shared" si="71"/>
        <v>1700.5052055712174</v>
      </c>
      <c r="Q843" s="719">
        <f t="shared" si="72"/>
        <v>336.59800039076674</v>
      </c>
      <c r="S843" s="53"/>
      <c r="T843" s="53"/>
    </row>
    <row r="844" spans="1:20" ht="12.75">
      <c r="A844" s="2139"/>
      <c r="B844" s="23">
        <v>7</v>
      </c>
      <c r="C844" s="1182" t="s">
        <v>535</v>
      </c>
      <c r="D844" s="1238">
        <v>3</v>
      </c>
      <c r="E844" s="1238"/>
      <c r="F844" s="717">
        <f t="shared" si="59"/>
        <v>4.9939999999999998</v>
      </c>
      <c r="G844" s="717">
        <v>0</v>
      </c>
      <c r="H844" s="717">
        <v>0</v>
      </c>
      <c r="I844" s="717">
        <v>4.9939999999999998</v>
      </c>
      <c r="J844" s="717">
        <v>182.98</v>
      </c>
      <c r="K844" s="1070">
        <v>4.9939999999999998</v>
      </c>
      <c r="L844" s="717">
        <v>182.98</v>
      </c>
      <c r="M844" s="716">
        <f t="shared" si="69"/>
        <v>2.7292600284184065E-2</v>
      </c>
      <c r="N844" s="1187">
        <v>197.94</v>
      </c>
      <c r="O844" s="718">
        <f t="shared" si="70"/>
        <v>5.4022973002513934</v>
      </c>
      <c r="P844" s="1066">
        <f t="shared" si="71"/>
        <v>1637.5560170510439</v>
      </c>
      <c r="Q844" s="719">
        <f t="shared" si="72"/>
        <v>324.13783801508362</v>
      </c>
      <c r="S844" s="53"/>
      <c r="T844" s="53"/>
    </row>
    <row r="845" spans="1:20" ht="12.75">
      <c r="A845" s="2139"/>
      <c r="B845" s="23">
        <v>8</v>
      </c>
      <c r="C845" s="1182" t="s">
        <v>536</v>
      </c>
      <c r="D845" s="1238">
        <v>9</v>
      </c>
      <c r="E845" s="1238"/>
      <c r="F845" s="717">
        <f t="shared" si="59"/>
        <v>8.6980000000000004</v>
      </c>
      <c r="G845" s="717">
        <v>0.66300000000000003</v>
      </c>
      <c r="H845" s="717">
        <v>0</v>
      </c>
      <c r="I845" s="717">
        <v>8.0350000000000001</v>
      </c>
      <c r="J845" s="717">
        <v>268.74</v>
      </c>
      <c r="K845" s="1070">
        <v>8.0350000000000001</v>
      </c>
      <c r="L845" s="717">
        <v>268.74</v>
      </c>
      <c r="M845" s="716">
        <f t="shared" si="69"/>
        <v>2.9898786931606757E-2</v>
      </c>
      <c r="N845" s="1187">
        <v>197.94</v>
      </c>
      <c r="O845" s="718">
        <f t="shared" si="70"/>
        <v>5.9181658852422414</v>
      </c>
      <c r="P845" s="1066">
        <f t="shared" si="71"/>
        <v>1793.9272158964054</v>
      </c>
      <c r="Q845" s="719">
        <f t="shared" si="72"/>
        <v>355.08995311453452</v>
      </c>
      <c r="S845" s="53"/>
      <c r="T845" s="53"/>
    </row>
    <row r="846" spans="1:20" ht="12.75">
      <c r="A846" s="2139"/>
      <c r="B846" s="23">
        <v>9</v>
      </c>
      <c r="C846" s="1241" t="s">
        <v>960</v>
      </c>
      <c r="D846" s="1238">
        <v>10</v>
      </c>
      <c r="E846" s="1238">
        <v>1976</v>
      </c>
      <c r="F846" s="717">
        <f t="shared" si="59"/>
        <v>9.4589999999999996</v>
      </c>
      <c r="G846" s="717">
        <v>0.35699999999999998</v>
      </c>
      <c r="H846" s="717">
        <v>0</v>
      </c>
      <c r="I846" s="717">
        <v>9.1020000000000003</v>
      </c>
      <c r="J846" s="717">
        <v>411.49</v>
      </c>
      <c r="K846" s="1313">
        <v>9.1020000000000003</v>
      </c>
      <c r="L846" s="717">
        <v>411.49</v>
      </c>
      <c r="M846" s="716">
        <f t="shared" si="69"/>
        <v>2.2119614085396973E-2</v>
      </c>
      <c r="N846" s="1187">
        <v>197.94</v>
      </c>
      <c r="O846" s="718">
        <f t="shared" si="70"/>
        <v>4.3783564120634768</v>
      </c>
      <c r="P846" s="1066">
        <f t="shared" si="71"/>
        <v>1327.1768451238183</v>
      </c>
      <c r="Q846" s="719">
        <f t="shared" si="72"/>
        <v>262.70138472380864</v>
      </c>
      <c r="S846" s="53"/>
      <c r="T846" s="53"/>
    </row>
    <row r="847" spans="1:20" ht="13.5" thickBot="1">
      <c r="A847" s="2140"/>
      <c r="B847" s="26">
        <v>10</v>
      </c>
      <c r="C847" s="1242" t="s">
        <v>529</v>
      </c>
      <c r="D847" s="1243">
        <v>12</v>
      </c>
      <c r="E847" s="1243">
        <v>1992</v>
      </c>
      <c r="F847" s="1244">
        <f t="shared" si="59"/>
        <v>14.325000000000001</v>
      </c>
      <c r="G847" s="1244">
        <v>0.66300000000000003</v>
      </c>
      <c r="H847" s="1244">
        <v>1.92</v>
      </c>
      <c r="I847" s="1244">
        <v>11.742000000000001</v>
      </c>
      <c r="J847" s="1244">
        <v>551.05999999999995</v>
      </c>
      <c r="K847" s="1314">
        <v>11.742000000000001</v>
      </c>
      <c r="L847" s="1244">
        <v>551.05999999999995</v>
      </c>
      <c r="M847" s="1188">
        <f t="shared" si="69"/>
        <v>2.1308024534533447E-2</v>
      </c>
      <c r="N847" s="1183">
        <v>197.94</v>
      </c>
      <c r="O847" s="1184">
        <f t="shared" si="70"/>
        <v>4.2177103763655506</v>
      </c>
      <c r="P847" s="1184">
        <f t="shared" si="71"/>
        <v>1278.4814720720069</v>
      </c>
      <c r="Q847" s="1185">
        <f t="shared" si="72"/>
        <v>253.06262258193306</v>
      </c>
      <c r="S847" s="53"/>
      <c r="T847" s="53"/>
    </row>
    <row r="848" spans="1:20" ht="12.75">
      <c r="S848" s="53"/>
      <c r="T848" s="53"/>
    </row>
    <row r="849" spans="1:20" ht="12.75">
      <c r="S849" s="53"/>
      <c r="T849" s="53"/>
    </row>
    <row r="850" spans="1:20" ht="15">
      <c r="A850" s="2013" t="s">
        <v>292</v>
      </c>
      <c r="B850" s="2013"/>
      <c r="C850" s="2013"/>
      <c r="D850" s="2013"/>
      <c r="E850" s="2013"/>
      <c r="F850" s="2013"/>
      <c r="G850" s="2013"/>
      <c r="H850" s="2013"/>
      <c r="I850" s="2013"/>
      <c r="J850" s="2013"/>
      <c r="K850" s="2013"/>
      <c r="L850" s="2013"/>
      <c r="M850" s="2013"/>
      <c r="N850" s="2013"/>
      <c r="O850" s="2013"/>
      <c r="P850" s="2013"/>
      <c r="Q850" s="2013"/>
      <c r="S850" s="729"/>
      <c r="T850" s="729"/>
    </row>
    <row r="851" spans="1:20" ht="13.5" thickBot="1">
      <c r="A851" s="1330"/>
      <c r="B851" s="1330"/>
      <c r="C851" s="1330"/>
      <c r="D851" s="1330"/>
      <c r="E851" s="1986" t="s">
        <v>559</v>
      </c>
      <c r="F851" s="1986"/>
      <c r="G851" s="1986"/>
      <c r="H851" s="1986"/>
      <c r="I851" s="1330">
        <v>2.7</v>
      </c>
      <c r="J851" s="1330" t="s">
        <v>558</v>
      </c>
      <c r="K851" s="1330" t="s">
        <v>560</v>
      </c>
      <c r="L851" s="1331">
        <v>459</v>
      </c>
      <c r="M851" s="1330"/>
      <c r="N851" s="1330"/>
      <c r="O851" s="1330"/>
      <c r="P851" s="1330"/>
      <c r="Q851" s="1330"/>
      <c r="S851" s="53"/>
      <c r="T851" s="53"/>
    </row>
    <row r="852" spans="1:20" ht="12.75">
      <c r="A852" s="2015" t="s">
        <v>1</v>
      </c>
      <c r="B852" s="2018" t="s">
        <v>0</v>
      </c>
      <c r="C852" s="1990" t="s">
        <v>2</v>
      </c>
      <c r="D852" s="1990" t="s">
        <v>3</v>
      </c>
      <c r="E852" s="1990" t="s">
        <v>13</v>
      </c>
      <c r="F852" s="1993" t="s">
        <v>14</v>
      </c>
      <c r="G852" s="1994"/>
      <c r="H852" s="1994"/>
      <c r="I852" s="1995"/>
      <c r="J852" s="1990" t="s">
        <v>4</v>
      </c>
      <c r="K852" s="1990" t="s">
        <v>15</v>
      </c>
      <c r="L852" s="1990" t="s">
        <v>5</v>
      </c>
      <c r="M852" s="1990" t="s">
        <v>6</v>
      </c>
      <c r="N852" s="1990" t="s">
        <v>16</v>
      </c>
      <c r="O852" s="1990" t="s">
        <v>17</v>
      </c>
      <c r="P852" s="2007" t="s">
        <v>25</v>
      </c>
      <c r="Q852" s="2009" t="s">
        <v>26</v>
      </c>
      <c r="S852" s="53"/>
      <c r="T852" s="53"/>
    </row>
    <row r="853" spans="1:20" ht="33.75">
      <c r="A853" s="2016"/>
      <c r="B853" s="2019"/>
      <c r="C853" s="1991"/>
      <c r="D853" s="1992"/>
      <c r="E853" s="1992"/>
      <c r="F853" s="314" t="s">
        <v>18</v>
      </c>
      <c r="G853" s="314" t="s">
        <v>19</v>
      </c>
      <c r="H853" s="314" t="s">
        <v>20</v>
      </c>
      <c r="I853" s="314" t="s">
        <v>21</v>
      </c>
      <c r="J853" s="1992"/>
      <c r="K853" s="1992"/>
      <c r="L853" s="1992"/>
      <c r="M853" s="1992"/>
      <c r="N853" s="1992"/>
      <c r="O853" s="1992"/>
      <c r="P853" s="2008"/>
      <c r="Q853" s="2010"/>
      <c r="S853" s="53"/>
      <c r="T853" s="53"/>
    </row>
    <row r="854" spans="1:20" ht="13.5" thickBot="1">
      <c r="A854" s="2016"/>
      <c r="B854" s="2019"/>
      <c r="C854" s="1991"/>
      <c r="D854" s="9" t="s">
        <v>7</v>
      </c>
      <c r="E854" s="9" t="s">
        <v>8</v>
      </c>
      <c r="F854" s="9" t="s">
        <v>9</v>
      </c>
      <c r="G854" s="9" t="s">
        <v>9</v>
      </c>
      <c r="H854" s="9" t="s">
        <v>9</v>
      </c>
      <c r="I854" s="9" t="s">
        <v>9</v>
      </c>
      <c r="J854" s="9" t="s">
        <v>22</v>
      </c>
      <c r="K854" s="9" t="s">
        <v>9</v>
      </c>
      <c r="L854" s="9" t="s">
        <v>22</v>
      </c>
      <c r="M854" s="9" t="s">
        <v>23</v>
      </c>
      <c r="N854" s="9" t="s">
        <v>10</v>
      </c>
      <c r="O854" s="9" t="s">
        <v>24</v>
      </c>
      <c r="P854" s="823" t="s">
        <v>27</v>
      </c>
      <c r="Q854" s="10" t="s">
        <v>28</v>
      </c>
      <c r="S854" s="53"/>
      <c r="T854" s="53"/>
    </row>
    <row r="855" spans="1:20" ht="12.75" customHeight="1">
      <c r="A855" s="2144" t="s">
        <v>108</v>
      </c>
      <c r="B855" s="14">
        <v>1</v>
      </c>
      <c r="C855" s="424" t="s">
        <v>293</v>
      </c>
      <c r="D855" s="339">
        <v>30</v>
      </c>
      <c r="E855" s="339">
        <v>2000</v>
      </c>
      <c r="F855" s="426">
        <v>16.239999999999998</v>
      </c>
      <c r="G855" s="840">
        <v>2.42821</v>
      </c>
      <c r="H855" s="841">
        <v>4.72</v>
      </c>
      <c r="I855" s="842">
        <v>9.0917899999999996</v>
      </c>
      <c r="J855" s="426">
        <v>1411.56</v>
      </c>
      <c r="K855" s="702">
        <v>9.0917899999999996</v>
      </c>
      <c r="L855" s="426">
        <v>1411.56</v>
      </c>
      <c r="M855" s="843">
        <f>K855/L855</f>
        <v>6.440951854685596E-3</v>
      </c>
      <c r="N855" s="701">
        <v>211.678</v>
      </c>
      <c r="O855" s="344">
        <f>K855*N855/J855</f>
        <v>1.3634078066961375</v>
      </c>
      <c r="P855" s="344">
        <f>M855*60*1000</f>
        <v>386.45711128113572</v>
      </c>
      <c r="Q855" s="345">
        <f>O855*60</f>
        <v>81.804468401768247</v>
      </c>
      <c r="S855" s="53"/>
      <c r="T855" s="53"/>
    </row>
    <row r="856" spans="1:20" ht="12.75">
      <c r="A856" s="2100"/>
      <c r="B856" s="15">
        <v>2</v>
      </c>
      <c r="C856" s="383" t="s">
        <v>294</v>
      </c>
      <c r="D856" s="346">
        <v>30</v>
      </c>
      <c r="E856" s="346">
        <v>2007</v>
      </c>
      <c r="F856" s="411">
        <v>14.92</v>
      </c>
      <c r="G856" s="834">
        <v>3.2187899999999998</v>
      </c>
      <c r="H856" s="411">
        <v>2.4</v>
      </c>
      <c r="I856" s="834">
        <v>9.3000000000000007</v>
      </c>
      <c r="J856" s="349">
        <v>1423.9</v>
      </c>
      <c r="K856" s="422">
        <v>9.3000000000000007</v>
      </c>
      <c r="L856" s="349">
        <v>1423.9</v>
      </c>
      <c r="M856" s="847">
        <f>K856/L856</f>
        <v>6.5313575391530302E-3</v>
      </c>
      <c r="N856" s="699">
        <v>211.678</v>
      </c>
      <c r="O856" s="351">
        <f>K856*N856/J856</f>
        <v>1.3825447011728351</v>
      </c>
      <c r="P856" s="351">
        <f>M856*60*1000</f>
        <v>391.88145234918181</v>
      </c>
      <c r="Q856" s="352">
        <f>O856*60</f>
        <v>82.952682070370102</v>
      </c>
      <c r="S856" s="53"/>
      <c r="T856" s="53"/>
    </row>
    <row r="857" spans="1:20" ht="12.75">
      <c r="A857" s="2100"/>
      <c r="B857" s="15"/>
      <c r="C857" s="11"/>
      <c r="D857" s="15"/>
      <c r="E857" s="15"/>
      <c r="F857" s="156"/>
      <c r="G857" s="721"/>
      <c r="H857" s="156"/>
      <c r="I857" s="721"/>
      <c r="J857" s="154"/>
      <c r="K857" s="722"/>
      <c r="L857" s="154"/>
      <c r="M857" s="723"/>
      <c r="N857" s="101"/>
      <c r="O857" s="157"/>
      <c r="P857" s="157"/>
      <c r="Q857" s="158"/>
      <c r="S857" s="53"/>
      <c r="T857" s="53"/>
    </row>
    <row r="858" spans="1:20" ht="12.75">
      <c r="A858" s="2100"/>
      <c r="B858" s="15"/>
      <c r="C858" s="11"/>
      <c r="D858" s="15"/>
      <c r="E858" s="15"/>
      <c r="F858" s="156"/>
      <c r="G858" s="721"/>
      <c r="H858" s="156"/>
      <c r="I858" s="721"/>
      <c r="J858" s="154"/>
      <c r="K858" s="722"/>
      <c r="L858" s="154"/>
      <c r="M858" s="723"/>
      <c r="N858" s="101"/>
      <c r="O858" s="157"/>
      <c r="P858" s="157"/>
      <c r="Q858" s="158"/>
      <c r="S858" s="53"/>
      <c r="T858" s="53"/>
    </row>
    <row r="859" spans="1:20" ht="12.75">
      <c r="A859" s="2100"/>
      <c r="B859" s="15"/>
      <c r="C859" s="11"/>
      <c r="D859" s="15"/>
      <c r="E859" s="15"/>
      <c r="F859" s="156"/>
      <c r="G859" s="721"/>
      <c r="H859" s="156"/>
      <c r="I859" s="721"/>
      <c r="J859" s="154"/>
      <c r="K859" s="722"/>
      <c r="L859" s="154"/>
      <c r="M859" s="723"/>
      <c r="N859" s="101"/>
      <c r="O859" s="157"/>
      <c r="P859" s="157"/>
      <c r="Q859" s="158"/>
      <c r="S859" s="53"/>
      <c r="T859" s="53"/>
    </row>
    <row r="860" spans="1:20" ht="12.75">
      <c r="A860" s="2100"/>
      <c r="B860" s="15"/>
      <c r="C860" s="11"/>
      <c r="D860" s="15"/>
      <c r="E860" s="15"/>
      <c r="F860" s="156"/>
      <c r="G860" s="721"/>
      <c r="H860" s="156"/>
      <c r="I860" s="721"/>
      <c r="J860" s="154"/>
      <c r="K860" s="722"/>
      <c r="L860" s="154"/>
      <c r="M860" s="723"/>
      <c r="N860" s="101"/>
      <c r="O860" s="157"/>
      <c r="P860" s="157"/>
      <c r="Q860" s="158"/>
      <c r="S860" s="53"/>
      <c r="T860" s="53"/>
    </row>
    <row r="861" spans="1:20" ht="12.75">
      <c r="A861" s="2100"/>
      <c r="B861" s="15"/>
      <c r="C861" s="11"/>
      <c r="D861" s="15"/>
      <c r="E861" s="15"/>
      <c r="F861" s="156"/>
      <c r="G861" s="721"/>
      <c r="H861" s="156"/>
      <c r="I861" s="721"/>
      <c r="J861" s="156"/>
      <c r="K861" s="722"/>
      <c r="L861" s="156"/>
      <c r="M861" s="723"/>
      <c r="N861" s="101"/>
      <c r="O861" s="157"/>
      <c r="P861" s="157"/>
      <c r="Q861" s="158"/>
      <c r="S861" s="53"/>
      <c r="T861" s="53"/>
    </row>
    <row r="862" spans="1:20" ht="12.75">
      <c r="A862" s="2100"/>
      <c r="B862" s="15"/>
      <c r="C862" s="11"/>
      <c r="D862" s="15"/>
      <c r="E862" s="15"/>
      <c r="F862" s="156"/>
      <c r="G862" s="721"/>
      <c r="H862" s="156"/>
      <c r="I862" s="721"/>
      <c r="J862" s="156"/>
      <c r="K862" s="722"/>
      <c r="L862" s="156"/>
      <c r="M862" s="723"/>
      <c r="N862" s="101"/>
      <c r="O862" s="157"/>
      <c r="P862" s="157"/>
      <c r="Q862" s="158"/>
      <c r="S862" s="53"/>
      <c r="T862" s="53"/>
    </row>
    <row r="863" spans="1:20" ht="20.25" customHeight="1" thickBot="1">
      <c r="A863" s="2101"/>
      <c r="B863" s="55"/>
      <c r="C863" s="1880"/>
      <c r="D863" s="55"/>
      <c r="E863" s="55"/>
      <c r="F863" s="1881"/>
      <c r="G863" s="1882"/>
      <c r="H863" s="1881"/>
      <c r="I863" s="1882"/>
      <c r="J863" s="1881"/>
      <c r="K863" s="1883"/>
      <c r="L863" s="1881"/>
      <c r="M863" s="1884"/>
      <c r="N863" s="1885"/>
      <c r="O863" s="256"/>
      <c r="P863" s="256"/>
      <c r="Q863" s="257"/>
      <c r="S863" s="53"/>
      <c r="T863" s="53"/>
    </row>
    <row r="864" spans="1:20" ht="12.75" customHeight="1">
      <c r="A864" s="2030" t="s">
        <v>295</v>
      </c>
      <c r="B864" s="250">
        <v>1</v>
      </c>
      <c r="C864" s="1198" t="s">
        <v>296</v>
      </c>
      <c r="D864" s="250">
        <v>45</v>
      </c>
      <c r="E864" s="250">
        <v>1995</v>
      </c>
      <c r="F864" s="1199">
        <v>58.69</v>
      </c>
      <c r="G864" s="1869">
        <v>5.2433519999999998</v>
      </c>
      <c r="H864" s="1870">
        <v>7.04</v>
      </c>
      <c r="I864" s="1871">
        <v>46.406649999999999</v>
      </c>
      <c r="J864" s="1199">
        <v>2837.16</v>
      </c>
      <c r="K864" s="1872">
        <v>46.406649999999999</v>
      </c>
      <c r="L864" s="1199">
        <v>2837.16</v>
      </c>
      <c r="M864" s="1873">
        <f>K864/L864</f>
        <v>1.6356726444754614E-2</v>
      </c>
      <c r="N864" s="1874">
        <v>211.678</v>
      </c>
      <c r="O864" s="1155">
        <f>K864*N864/J864</f>
        <v>3.4623591403727669</v>
      </c>
      <c r="P864" s="1155">
        <f>M864*60*1000</f>
        <v>981.40358668527688</v>
      </c>
      <c r="Q864" s="1156">
        <f>O864*60</f>
        <v>207.74154842236601</v>
      </c>
      <c r="S864" s="53"/>
      <c r="T864" s="53"/>
    </row>
    <row r="865" spans="1:20" ht="12.75">
      <c r="A865" s="2031"/>
      <c r="B865" s="244">
        <v>2</v>
      </c>
      <c r="C865" s="245" t="s">
        <v>297</v>
      </c>
      <c r="D865" s="244">
        <v>35</v>
      </c>
      <c r="E865" s="244">
        <v>1993</v>
      </c>
      <c r="F865" s="247">
        <v>44.86</v>
      </c>
      <c r="G865" s="1875">
        <v>3.2752599999999998</v>
      </c>
      <c r="H865" s="247">
        <v>5.44</v>
      </c>
      <c r="I865" s="1875">
        <v>36.144739999999999</v>
      </c>
      <c r="J865" s="247">
        <v>2047.51</v>
      </c>
      <c r="K865" s="1876">
        <v>36.144739999999999</v>
      </c>
      <c r="L865" s="247">
        <v>2047.51</v>
      </c>
      <c r="M865" s="1877">
        <f>K865/L865</f>
        <v>1.7653022451660796E-2</v>
      </c>
      <c r="N865" s="264">
        <v>211.678</v>
      </c>
      <c r="O865" s="248">
        <f t="shared" ref="O865:O871" si="73">K865*N865/J865</f>
        <v>3.7367564865226544</v>
      </c>
      <c r="P865" s="248">
        <f t="shared" ref="P865:P871" si="74">M865*60*1000</f>
        <v>1059.1813470996478</v>
      </c>
      <c r="Q865" s="249">
        <f t="shared" ref="Q865:Q871" si="75">O865*60</f>
        <v>224.20538919135927</v>
      </c>
      <c r="S865" s="53"/>
      <c r="T865" s="53"/>
    </row>
    <row r="866" spans="1:20" ht="12.75">
      <c r="A866" s="2031"/>
      <c r="B866" s="244">
        <v>3</v>
      </c>
      <c r="C866" s="245" t="s">
        <v>298</v>
      </c>
      <c r="D866" s="244">
        <v>45</v>
      </c>
      <c r="E866" s="244">
        <v>1992</v>
      </c>
      <c r="F866" s="247">
        <v>50.93</v>
      </c>
      <c r="G866" s="1875">
        <v>4.5175999999999998</v>
      </c>
      <c r="H866" s="285">
        <v>7.2</v>
      </c>
      <c r="I866" s="1875">
        <v>39.212400000000002</v>
      </c>
      <c r="J866" s="247">
        <v>2843.99</v>
      </c>
      <c r="K866" s="1876">
        <v>39.212400000000002</v>
      </c>
      <c r="L866" s="247">
        <v>2843.99</v>
      </c>
      <c r="M866" s="1877">
        <f t="shared" ref="M866:M871" si="76">K866/L866</f>
        <v>1.3787812193432468E-2</v>
      </c>
      <c r="N866" s="264">
        <v>211.678</v>
      </c>
      <c r="O866" s="248">
        <f t="shared" si="73"/>
        <v>2.9185765094813982</v>
      </c>
      <c r="P866" s="248">
        <f t="shared" si="74"/>
        <v>827.26873160594801</v>
      </c>
      <c r="Q866" s="249">
        <f t="shared" si="75"/>
        <v>175.1145905688839</v>
      </c>
      <c r="S866" s="53"/>
      <c r="T866" s="53"/>
    </row>
    <row r="867" spans="1:20" ht="12.75">
      <c r="A867" s="2031"/>
      <c r="B867" s="244">
        <v>4</v>
      </c>
      <c r="C867" s="245" t="s">
        <v>299</v>
      </c>
      <c r="D867" s="244">
        <v>20</v>
      </c>
      <c r="E867" s="244">
        <v>1994</v>
      </c>
      <c r="F867" s="247">
        <v>26.07</v>
      </c>
      <c r="G867" s="1875">
        <v>2.0329199999999998</v>
      </c>
      <c r="H867" s="247">
        <v>2.72</v>
      </c>
      <c r="I867" s="1875">
        <v>21.317080000000001</v>
      </c>
      <c r="J867" s="247">
        <v>1127.46</v>
      </c>
      <c r="K867" s="1876">
        <v>21.317080000000001</v>
      </c>
      <c r="L867" s="247">
        <v>1127.46</v>
      </c>
      <c r="M867" s="1877">
        <f t="shared" si="76"/>
        <v>1.8907171873059798E-2</v>
      </c>
      <c r="N867" s="264">
        <v>211.678</v>
      </c>
      <c r="O867" s="248">
        <f t="shared" si="73"/>
        <v>4.0022323277455518</v>
      </c>
      <c r="P867" s="248">
        <f t="shared" si="74"/>
        <v>1134.430312383588</v>
      </c>
      <c r="Q867" s="249">
        <f t="shared" si="75"/>
        <v>240.13393966473311</v>
      </c>
      <c r="S867" s="53"/>
      <c r="T867" s="53"/>
    </row>
    <row r="868" spans="1:20" ht="12.75">
      <c r="A868" s="2031"/>
      <c r="B868" s="244">
        <v>5</v>
      </c>
      <c r="C868" s="245" t="s">
        <v>300</v>
      </c>
      <c r="D868" s="244">
        <v>45</v>
      </c>
      <c r="E868" s="244">
        <v>1993</v>
      </c>
      <c r="F868" s="247">
        <v>48.71</v>
      </c>
      <c r="G868" s="1875">
        <v>5.4211200000000002</v>
      </c>
      <c r="H868" s="247">
        <v>7.04</v>
      </c>
      <c r="I868" s="1875">
        <v>36.24888</v>
      </c>
      <c r="J868" s="285">
        <v>2913.8</v>
      </c>
      <c r="K868" s="1876">
        <v>36.24888</v>
      </c>
      <c r="L868" s="285">
        <v>2913.8</v>
      </c>
      <c r="M868" s="1877">
        <f t="shared" si="76"/>
        <v>1.2440414578900404E-2</v>
      </c>
      <c r="N868" s="264">
        <v>211.678</v>
      </c>
      <c r="O868" s="248">
        <f t="shared" si="73"/>
        <v>2.6333620772324799</v>
      </c>
      <c r="P868" s="248">
        <f t="shared" si="74"/>
        <v>746.42487473402423</v>
      </c>
      <c r="Q868" s="249">
        <f t="shared" si="75"/>
        <v>158.00172463394881</v>
      </c>
      <c r="S868" s="53"/>
      <c r="T868" s="53"/>
    </row>
    <row r="869" spans="1:20" ht="12.75" customHeight="1">
      <c r="A869" s="2031"/>
      <c r="B869" s="244">
        <v>6</v>
      </c>
      <c r="C869" s="245" t="s">
        <v>301</v>
      </c>
      <c r="D869" s="244">
        <v>45</v>
      </c>
      <c r="E869" s="244">
        <v>1997</v>
      </c>
      <c r="F869" s="247">
        <v>54.15</v>
      </c>
      <c r="G869" s="1875">
        <v>3.3456000000000001</v>
      </c>
      <c r="H869" s="247">
        <v>7.04</v>
      </c>
      <c r="I869" s="1875">
        <v>43.764409999999998</v>
      </c>
      <c r="J869" s="285">
        <v>2895.9</v>
      </c>
      <c r="K869" s="1876">
        <v>43.764409999999998</v>
      </c>
      <c r="L869" s="285">
        <v>2895.9</v>
      </c>
      <c r="M869" s="1877">
        <f t="shared" si="76"/>
        <v>1.5112541869539692E-2</v>
      </c>
      <c r="N869" s="264">
        <v>211.678</v>
      </c>
      <c r="O869" s="248">
        <f t="shared" si="73"/>
        <v>3.1989926378604232</v>
      </c>
      <c r="P869" s="248">
        <f t="shared" si="74"/>
        <v>906.75251217238156</v>
      </c>
      <c r="Q869" s="249">
        <f t="shared" si="75"/>
        <v>191.9395582716254</v>
      </c>
      <c r="S869" s="53"/>
      <c r="T869" s="53"/>
    </row>
    <row r="870" spans="1:20" ht="12.75">
      <c r="A870" s="2031"/>
      <c r="B870" s="244">
        <v>7</v>
      </c>
      <c r="C870" s="245" t="s">
        <v>302</v>
      </c>
      <c r="D870" s="244">
        <v>42</v>
      </c>
      <c r="E870" s="244">
        <v>1994</v>
      </c>
      <c r="F870" s="247">
        <v>38.409999999999997</v>
      </c>
      <c r="G870" s="1875">
        <v>3.1058500000000002</v>
      </c>
      <c r="H870" s="247">
        <v>5.84</v>
      </c>
      <c r="I870" s="1875">
        <v>29.46415</v>
      </c>
      <c r="J870" s="247">
        <v>1808.75</v>
      </c>
      <c r="K870" s="1876">
        <v>29.46415</v>
      </c>
      <c r="L870" s="247">
        <v>1808.75</v>
      </c>
      <c r="M870" s="1877">
        <f t="shared" si="76"/>
        <v>1.628978576364893E-2</v>
      </c>
      <c r="N870" s="264">
        <v>211.678</v>
      </c>
      <c r="O870" s="248">
        <f t="shared" si="73"/>
        <v>3.4481892708776778</v>
      </c>
      <c r="P870" s="248">
        <f t="shared" si="74"/>
        <v>977.38714581893578</v>
      </c>
      <c r="Q870" s="249">
        <f t="shared" si="75"/>
        <v>206.89135625266067</v>
      </c>
      <c r="S870" s="53"/>
      <c r="T870" s="53"/>
    </row>
    <row r="871" spans="1:20" ht="12.75">
      <c r="A871" s="2031"/>
      <c r="B871" s="244">
        <v>8</v>
      </c>
      <c r="C871" s="245" t="s">
        <v>303</v>
      </c>
      <c r="D871" s="244">
        <v>26</v>
      </c>
      <c r="E871" s="244">
        <v>1998</v>
      </c>
      <c r="F871" s="247">
        <v>39.369999999999997</v>
      </c>
      <c r="G871" s="1875">
        <v>2.6540900000000001</v>
      </c>
      <c r="H871" s="247">
        <v>4.16</v>
      </c>
      <c r="I871" s="1875">
        <v>32.555909999999997</v>
      </c>
      <c r="J871" s="247">
        <v>1812.2</v>
      </c>
      <c r="K871" s="1876">
        <v>32.555909999999997</v>
      </c>
      <c r="L871" s="285">
        <v>1812.2</v>
      </c>
      <c r="M871" s="1877">
        <f t="shared" si="76"/>
        <v>1.7964854872530623E-2</v>
      </c>
      <c r="N871" s="264">
        <v>211.678</v>
      </c>
      <c r="O871" s="248">
        <f t="shared" si="73"/>
        <v>3.8027645497075375</v>
      </c>
      <c r="P871" s="248">
        <f t="shared" si="74"/>
        <v>1077.8912923518374</v>
      </c>
      <c r="Q871" s="249">
        <f t="shared" si="75"/>
        <v>228.16587298245224</v>
      </c>
      <c r="S871" s="53"/>
      <c r="T871" s="53"/>
    </row>
    <row r="872" spans="1:20" ht="12.75">
      <c r="A872" s="2031"/>
      <c r="B872" s="244"/>
      <c r="C872" s="245"/>
      <c r="D872" s="244"/>
      <c r="E872" s="244"/>
      <c r="F872" s="247"/>
      <c r="G872" s="1875"/>
      <c r="H872" s="247"/>
      <c r="I872" s="1875"/>
      <c r="J872" s="247"/>
      <c r="K872" s="292"/>
      <c r="L872" s="285"/>
      <c r="M872" s="1877"/>
      <c r="N872" s="264"/>
      <c r="O872" s="248"/>
      <c r="P872" s="248"/>
      <c r="Q872" s="249"/>
      <c r="S872" s="53"/>
      <c r="T872" s="53"/>
    </row>
    <row r="873" spans="1:20" ht="13.5" thickBot="1">
      <c r="A873" s="2032"/>
      <c r="B873" s="251"/>
      <c r="C873" s="275"/>
      <c r="D873" s="251"/>
      <c r="E873" s="251"/>
      <c r="F873" s="295"/>
      <c r="G873" s="1878"/>
      <c r="H873" s="295"/>
      <c r="I873" s="1878"/>
      <c r="J873" s="295"/>
      <c r="K873" s="1887"/>
      <c r="L873" s="293"/>
      <c r="M873" s="1879"/>
      <c r="N873" s="276"/>
      <c r="O873" s="252"/>
      <c r="P873" s="252"/>
      <c r="Q873" s="253"/>
      <c r="S873" s="53"/>
      <c r="T873" s="53"/>
    </row>
    <row r="874" spans="1:20" ht="12.75" customHeight="1">
      <c r="A874" s="2033" t="s">
        <v>304</v>
      </c>
      <c r="B874" s="1886">
        <v>1</v>
      </c>
      <c r="C874" s="1256" t="s">
        <v>305</v>
      </c>
      <c r="D874" s="1255">
        <v>50</v>
      </c>
      <c r="E874" s="1255">
        <v>1978</v>
      </c>
      <c r="F874" s="1257">
        <v>18.489999999999998</v>
      </c>
      <c r="G874" s="1258">
        <v>4.551291</v>
      </c>
      <c r="H874" s="1257">
        <v>8</v>
      </c>
      <c r="I874" s="1258">
        <v>5.9387080000000001</v>
      </c>
      <c r="J874" s="1257">
        <v>2590.16</v>
      </c>
      <c r="K874" s="1888">
        <v>5.9387080000000001</v>
      </c>
      <c r="L874" s="1257">
        <v>2590.16</v>
      </c>
      <c r="M874" s="1259">
        <f t="shared" ref="M874:M881" si="77">K874/L874</f>
        <v>2.2927958118417395E-3</v>
      </c>
      <c r="N874" s="1260">
        <v>211.678</v>
      </c>
      <c r="O874" s="1261">
        <f>K874*N874/J874</f>
        <v>0.48533443185903574</v>
      </c>
      <c r="P874" s="1261">
        <f t="shared" ref="P874:P881" si="78">M874*60*1000</f>
        <v>137.56774871050436</v>
      </c>
      <c r="Q874" s="1262">
        <f>O874*60</f>
        <v>29.120065911542145</v>
      </c>
      <c r="S874" s="53"/>
      <c r="T874" s="53"/>
    </row>
    <row r="875" spans="1:20" ht="12.75">
      <c r="A875" s="2034"/>
      <c r="B875" s="836">
        <v>2</v>
      </c>
      <c r="C875" s="835" t="s">
        <v>306</v>
      </c>
      <c r="D875" s="836">
        <v>12</v>
      </c>
      <c r="E875" s="836">
        <v>1962</v>
      </c>
      <c r="F875" s="838">
        <v>6.14</v>
      </c>
      <c r="G875" s="844">
        <v>0.99082300000000001</v>
      </c>
      <c r="H875" s="838">
        <v>1.92</v>
      </c>
      <c r="I875" s="844">
        <v>3.231096</v>
      </c>
      <c r="J875" s="837">
        <v>533.5</v>
      </c>
      <c r="K875" s="1889">
        <v>3.231096</v>
      </c>
      <c r="L875" s="837">
        <v>533.5</v>
      </c>
      <c r="M875" s="845">
        <f t="shared" si="77"/>
        <v>6.0564123711340208E-3</v>
      </c>
      <c r="N875" s="846">
        <v>211.678</v>
      </c>
      <c r="O875" s="839">
        <f t="shared" ref="O875:O881" si="79">K875*N875/J875</f>
        <v>1.2820092578969073</v>
      </c>
      <c r="P875" s="839">
        <f t="shared" si="78"/>
        <v>363.38474226804124</v>
      </c>
      <c r="Q875" s="1263">
        <f t="shared" ref="Q875:Q881" si="80">O875*60</f>
        <v>76.920555473814446</v>
      </c>
      <c r="S875" s="53"/>
      <c r="T875" s="53"/>
    </row>
    <row r="876" spans="1:20" ht="12.75">
      <c r="A876" s="2034"/>
      <c r="B876" s="836">
        <v>3</v>
      </c>
      <c r="C876" s="835" t="s">
        <v>307</v>
      </c>
      <c r="D876" s="836">
        <v>12</v>
      </c>
      <c r="E876" s="836">
        <v>1962</v>
      </c>
      <c r="F876" s="838">
        <v>5.43</v>
      </c>
      <c r="G876" s="844">
        <v>1.010249</v>
      </c>
      <c r="H876" s="838">
        <v>1.92</v>
      </c>
      <c r="I876" s="844">
        <v>2.501671</v>
      </c>
      <c r="J876" s="838">
        <v>528.27</v>
      </c>
      <c r="K876" s="1889">
        <v>2.501671</v>
      </c>
      <c r="L876" s="838">
        <v>528.27</v>
      </c>
      <c r="M876" s="845">
        <f t="shared" si="77"/>
        <v>4.7355916482101955E-3</v>
      </c>
      <c r="N876" s="846">
        <v>211.678</v>
      </c>
      <c r="O876" s="839">
        <f t="shared" si="79"/>
        <v>1.0024205689098378</v>
      </c>
      <c r="P876" s="839">
        <f t="shared" si="78"/>
        <v>284.13549889261174</v>
      </c>
      <c r="Q876" s="1263">
        <f t="shared" si="80"/>
        <v>60.145234134590268</v>
      </c>
      <c r="S876" s="53"/>
      <c r="T876" s="53"/>
    </row>
    <row r="877" spans="1:20" ht="12.75">
      <c r="A877" s="2034"/>
      <c r="B877" s="836">
        <v>4</v>
      </c>
      <c r="C877" s="835" t="s">
        <v>308</v>
      </c>
      <c r="D877" s="836">
        <v>12</v>
      </c>
      <c r="E877" s="836">
        <v>1962</v>
      </c>
      <c r="F877" s="838">
        <v>6</v>
      </c>
      <c r="G877" s="844">
        <v>0.873139</v>
      </c>
      <c r="H877" s="838">
        <v>1.92</v>
      </c>
      <c r="I877" s="844">
        <v>3.2068599999999998</v>
      </c>
      <c r="J877" s="838">
        <v>533.70000000000005</v>
      </c>
      <c r="K877" s="1889">
        <v>3.2068599999999998</v>
      </c>
      <c r="L877" s="838">
        <v>533.70000000000005</v>
      </c>
      <c r="M877" s="845">
        <f t="shared" si="77"/>
        <v>6.0087314970957454E-3</v>
      </c>
      <c r="N877" s="846">
        <v>211.678</v>
      </c>
      <c r="O877" s="839">
        <f t="shared" si="79"/>
        <v>1.2719162658422334</v>
      </c>
      <c r="P877" s="839">
        <f t="shared" si="78"/>
        <v>360.52388982574473</v>
      </c>
      <c r="Q877" s="1263">
        <f t="shared" si="80"/>
        <v>76.314975950534006</v>
      </c>
      <c r="S877" s="53"/>
      <c r="T877" s="53"/>
    </row>
    <row r="878" spans="1:20" ht="12.75">
      <c r="A878" s="2034"/>
      <c r="B878" s="836">
        <v>5</v>
      </c>
      <c r="C878" s="835" t="s">
        <v>309</v>
      </c>
      <c r="D878" s="836">
        <v>12</v>
      </c>
      <c r="E878" s="836">
        <v>1963</v>
      </c>
      <c r="F878" s="838">
        <v>4.6500000000000004</v>
      </c>
      <c r="G878" s="844">
        <v>0.62834199999999996</v>
      </c>
      <c r="H878" s="838">
        <v>1.92</v>
      </c>
      <c r="I878" s="844">
        <v>2.0992099999999998</v>
      </c>
      <c r="J878" s="838">
        <v>532.45000000000005</v>
      </c>
      <c r="K878" s="1889">
        <v>2.0992099999999998</v>
      </c>
      <c r="L878" s="838">
        <v>532.45000000000005</v>
      </c>
      <c r="M878" s="845">
        <f t="shared" si="77"/>
        <v>3.9425485961123103E-3</v>
      </c>
      <c r="N878" s="846">
        <v>211.678</v>
      </c>
      <c r="O878" s="839">
        <f t="shared" si="79"/>
        <v>0.83455080172786156</v>
      </c>
      <c r="P878" s="839">
        <f t="shared" si="78"/>
        <v>236.55291576673861</v>
      </c>
      <c r="Q878" s="1263">
        <f t="shared" si="80"/>
        <v>50.073048103671695</v>
      </c>
      <c r="S878" s="53"/>
      <c r="T878" s="53"/>
    </row>
    <row r="879" spans="1:20" ht="12.75">
      <c r="A879" s="2034"/>
      <c r="B879" s="836">
        <v>6</v>
      </c>
      <c r="C879" s="835" t="s">
        <v>310</v>
      </c>
      <c r="D879" s="836">
        <v>55</v>
      </c>
      <c r="E879" s="836">
        <v>1966</v>
      </c>
      <c r="F879" s="838">
        <v>22.84</v>
      </c>
      <c r="G879" s="844">
        <v>4.7270479999999999</v>
      </c>
      <c r="H879" s="838">
        <v>8.8000000000000007</v>
      </c>
      <c r="I879" s="844">
        <v>9.3129600000000003</v>
      </c>
      <c r="J879" s="838">
        <v>2564.02</v>
      </c>
      <c r="K879" s="1889">
        <v>9.3129600000000003</v>
      </c>
      <c r="L879" s="838">
        <v>2564.02</v>
      </c>
      <c r="M879" s="845">
        <f t="shared" si="77"/>
        <v>3.6321713559176608E-3</v>
      </c>
      <c r="N879" s="846">
        <v>211.678</v>
      </c>
      <c r="O879" s="839">
        <f t="shared" si="79"/>
        <v>0.76885076827793863</v>
      </c>
      <c r="P879" s="839">
        <f t="shared" si="78"/>
        <v>217.93028135505966</v>
      </c>
      <c r="Q879" s="1263">
        <f t="shared" si="80"/>
        <v>46.131046096676315</v>
      </c>
      <c r="S879" s="53"/>
      <c r="T879" s="53"/>
    </row>
    <row r="880" spans="1:20" ht="12.75">
      <c r="A880" s="2034"/>
      <c r="B880" s="836">
        <v>7</v>
      </c>
      <c r="C880" s="835" t="s">
        <v>311</v>
      </c>
      <c r="D880" s="836">
        <v>12</v>
      </c>
      <c r="E880" s="836">
        <v>1983</v>
      </c>
      <c r="F880" s="846">
        <v>6.3049999999999997</v>
      </c>
      <c r="G880" s="844"/>
      <c r="H880" s="838"/>
      <c r="I880" s="846">
        <v>6.3049999999999997</v>
      </c>
      <c r="J880" s="838">
        <v>762.17</v>
      </c>
      <c r="K880" s="1889">
        <v>6.3049999999999997</v>
      </c>
      <c r="L880" s="838">
        <v>762.17</v>
      </c>
      <c r="M880" s="845">
        <f t="shared" si="77"/>
        <v>8.2724326593804527E-3</v>
      </c>
      <c r="N880" s="846">
        <v>211.678</v>
      </c>
      <c r="O880" s="839">
        <f t="shared" si="79"/>
        <v>1.7510920004723356</v>
      </c>
      <c r="P880" s="839">
        <f t="shared" si="78"/>
        <v>496.3459595628272</v>
      </c>
      <c r="Q880" s="1263">
        <f t="shared" si="80"/>
        <v>105.06552002834013</v>
      </c>
      <c r="S880" s="53"/>
      <c r="T880" s="53"/>
    </row>
    <row r="881" spans="1:20" ht="12.75" customHeight="1">
      <c r="A881" s="2034"/>
      <c r="B881" s="836">
        <v>8</v>
      </c>
      <c r="C881" s="835" t="s">
        <v>312</v>
      </c>
      <c r="D881" s="836">
        <v>60</v>
      </c>
      <c r="E881" s="836">
        <v>1986</v>
      </c>
      <c r="F881" s="838">
        <v>29.75</v>
      </c>
      <c r="G881" s="844">
        <v>6.5598380000000001</v>
      </c>
      <c r="H881" s="838">
        <v>9.2799999999999994</v>
      </c>
      <c r="I881" s="844">
        <v>13.910159999999999</v>
      </c>
      <c r="J881" s="838">
        <v>3808.22</v>
      </c>
      <c r="K881" s="1889">
        <v>13.910159999999999</v>
      </c>
      <c r="L881" s="838">
        <v>3808.22</v>
      </c>
      <c r="M881" s="845">
        <f t="shared" si="77"/>
        <v>3.6526671253236422E-3</v>
      </c>
      <c r="N881" s="846">
        <v>211.678</v>
      </c>
      <c r="O881" s="839">
        <f t="shared" si="79"/>
        <v>0.77318927175425789</v>
      </c>
      <c r="P881" s="839">
        <f t="shared" si="78"/>
        <v>219.16002751941855</v>
      </c>
      <c r="Q881" s="1263">
        <f t="shared" si="80"/>
        <v>46.391356305255471</v>
      </c>
      <c r="S881" s="53"/>
      <c r="T881" s="53"/>
    </row>
    <row r="882" spans="1:20" ht="12.75">
      <c r="A882" s="2034"/>
      <c r="B882" s="836">
        <v>9</v>
      </c>
      <c r="C882" s="835" t="s">
        <v>313</v>
      </c>
      <c r="D882" s="836">
        <v>60</v>
      </c>
      <c r="E882" s="836">
        <v>1968</v>
      </c>
      <c r="F882" s="838">
        <v>31.01</v>
      </c>
      <c r="G882" s="844">
        <v>3.5060530000000001</v>
      </c>
      <c r="H882" s="838">
        <v>9.6</v>
      </c>
      <c r="I882" s="844">
        <v>17.899999999999999</v>
      </c>
      <c r="J882" s="838">
        <v>2726.22</v>
      </c>
      <c r="K882" s="1889">
        <v>17.899999999999999</v>
      </c>
      <c r="L882" s="838">
        <v>2726.22</v>
      </c>
      <c r="M882" s="845">
        <f>K882/L882</f>
        <v>6.5658677582880326E-3</v>
      </c>
      <c r="N882" s="846">
        <v>211.678</v>
      </c>
      <c r="O882" s="839">
        <f>K882*N882/J882</f>
        <v>1.389849755338894</v>
      </c>
      <c r="P882" s="839">
        <f>M882*60*1000</f>
        <v>393.95206549728198</v>
      </c>
      <c r="Q882" s="1263">
        <f>O882*60</f>
        <v>83.390985320333641</v>
      </c>
      <c r="S882" s="53"/>
      <c r="T882" s="53"/>
    </row>
    <row r="883" spans="1:20" ht="13.5" thickBot="1">
      <c r="A883" s="2035"/>
      <c r="B883" s="1265"/>
      <c r="C883" s="1266" t="s">
        <v>318</v>
      </c>
      <c r="D883" s="1265">
        <v>60</v>
      </c>
      <c r="E883" s="1265">
        <v>1980</v>
      </c>
      <c r="F883" s="1267">
        <v>27.21</v>
      </c>
      <c r="G883" s="1268">
        <v>10.343450000000001</v>
      </c>
      <c r="H883" s="1267">
        <v>9.44</v>
      </c>
      <c r="I883" s="1268">
        <v>7.4253260000000001</v>
      </c>
      <c r="J883" s="1904">
        <v>3091.1</v>
      </c>
      <c r="K883" s="1905">
        <v>7.4253260000000001</v>
      </c>
      <c r="L883" s="1904">
        <v>3091.1</v>
      </c>
      <c r="M883" s="1269">
        <f>K883/L883</f>
        <v>2.402162984050985E-3</v>
      </c>
      <c r="N883" s="1270">
        <v>211.678</v>
      </c>
      <c r="O883" s="1271">
        <f>K883*N883/J883</f>
        <v>0.50848505613794437</v>
      </c>
      <c r="P883" s="1271">
        <f>M883*60*1000</f>
        <v>144.1297790430591</v>
      </c>
      <c r="Q883" s="1272">
        <f>O883*60</f>
        <v>30.509103368276662</v>
      </c>
      <c r="S883" s="53"/>
      <c r="T883" s="53"/>
    </row>
    <row r="884" spans="1:20" ht="12.75" customHeight="1">
      <c r="A884" s="2036" t="s">
        <v>134</v>
      </c>
      <c r="B884" s="273">
        <v>1</v>
      </c>
      <c r="C884" s="1355" t="s">
        <v>314</v>
      </c>
      <c r="D884" s="273">
        <v>50</v>
      </c>
      <c r="E884" s="273">
        <v>1975</v>
      </c>
      <c r="F884" s="1357">
        <v>45.95</v>
      </c>
      <c r="G884" s="1890">
        <v>3.1619999999999999</v>
      </c>
      <c r="H884" s="1357">
        <v>7.68</v>
      </c>
      <c r="I884" s="1890">
        <v>35.107999999999997</v>
      </c>
      <c r="J884" s="1357">
        <v>2485.16</v>
      </c>
      <c r="K884" s="1891">
        <v>35.107999999999997</v>
      </c>
      <c r="L884" s="1357">
        <v>2485.16</v>
      </c>
      <c r="M884" s="1892">
        <f t="shared" ref="M884:M889" si="81">K884/L884</f>
        <v>1.4127058217579551E-2</v>
      </c>
      <c r="N884" s="1893">
        <v>211.678</v>
      </c>
      <c r="O884" s="1359">
        <f t="shared" ref="O884:O889" si="82">K884*N884/J884</f>
        <v>2.9903874293808044</v>
      </c>
      <c r="P884" s="1359">
        <f t="shared" ref="P884:P889" si="83">M884*60*1000</f>
        <v>847.62349305477301</v>
      </c>
      <c r="Q884" s="1360">
        <f t="shared" ref="Q884:Q889" si="84">O884*60</f>
        <v>179.42324576284827</v>
      </c>
      <c r="S884" s="53"/>
      <c r="T884" s="53"/>
    </row>
    <row r="885" spans="1:20" ht="12.75">
      <c r="A885" s="2037"/>
      <c r="B885" s="265">
        <v>2</v>
      </c>
      <c r="C885" s="243" t="s">
        <v>315</v>
      </c>
      <c r="D885" s="265">
        <v>30</v>
      </c>
      <c r="E885" s="265">
        <v>1992</v>
      </c>
      <c r="F885" s="1079">
        <v>31.92</v>
      </c>
      <c r="G885" s="1894">
        <v>5.1952400000000001</v>
      </c>
      <c r="H885" s="1076">
        <v>4.8</v>
      </c>
      <c r="I885" s="1894">
        <v>21.924759999999999</v>
      </c>
      <c r="J885" s="1079">
        <v>1576.72</v>
      </c>
      <c r="K885" s="1895">
        <v>21.924759999999999</v>
      </c>
      <c r="L885" s="1079">
        <v>1576.72</v>
      </c>
      <c r="M885" s="1896">
        <f t="shared" si="81"/>
        <v>1.3905297072403469E-2</v>
      </c>
      <c r="N885" s="1897">
        <v>211.678</v>
      </c>
      <c r="O885" s="1080">
        <f t="shared" si="82"/>
        <v>2.9434454736922215</v>
      </c>
      <c r="P885" s="1080">
        <f t="shared" si="83"/>
        <v>834.31782434420825</v>
      </c>
      <c r="Q885" s="1082">
        <f t="shared" si="84"/>
        <v>176.60672842153329</v>
      </c>
      <c r="S885" s="53"/>
      <c r="T885" s="53"/>
    </row>
    <row r="886" spans="1:20" ht="12.75">
      <c r="A886" s="2037"/>
      <c r="B886" s="265">
        <v>3</v>
      </c>
      <c r="C886" s="243" t="s">
        <v>316</v>
      </c>
      <c r="D886" s="265">
        <v>30</v>
      </c>
      <c r="E886" s="265">
        <v>1992</v>
      </c>
      <c r="F886" s="1079">
        <v>31.33</v>
      </c>
      <c r="G886" s="1894">
        <v>4.3256019999999999</v>
      </c>
      <c r="H886" s="1079">
        <v>4.6399999999999997</v>
      </c>
      <c r="I886" s="1894">
        <v>22.3644</v>
      </c>
      <c r="J886" s="1079">
        <v>1521.17</v>
      </c>
      <c r="K886" s="1895">
        <v>22.3644</v>
      </c>
      <c r="L886" s="1079">
        <v>1521.17</v>
      </c>
      <c r="M886" s="1896">
        <f t="shared" si="81"/>
        <v>1.4702104301294398E-2</v>
      </c>
      <c r="N886" s="1897">
        <v>211.678</v>
      </c>
      <c r="O886" s="1080">
        <f t="shared" si="82"/>
        <v>3.1121120342893951</v>
      </c>
      <c r="P886" s="1080">
        <f t="shared" si="83"/>
        <v>882.12625807766392</v>
      </c>
      <c r="Q886" s="1082">
        <f t="shared" si="84"/>
        <v>186.7267220573637</v>
      </c>
      <c r="S886" s="53"/>
      <c r="T886" s="53"/>
    </row>
    <row r="887" spans="1:20" ht="12.75">
      <c r="A887" s="2037"/>
      <c r="B887" s="265">
        <v>4</v>
      </c>
      <c r="C887" s="243" t="s">
        <v>317</v>
      </c>
      <c r="D887" s="265">
        <v>40</v>
      </c>
      <c r="E887" s="265">
        <v>1973</v>
      </c>
      <c r="F887" s="1079">
        <v>45.54</v>
      </c>
      <c r="G887" s="1894">
        <v>3.1623199999999998</v>
      </c>
      <c r="H887" s="1079">
        <v>6.16</v>
      </c>
      <c r="I887" s="1894">
        <v>36.217680000000001</v>
      </c>
      <c r="J887" s="1076">
        <v>2567.4</v>
      </c>
      <c r="K887" s="1895">
        <v>36.217680000000001</v>
      </c>
      <c r="L887" s="1076">
        <v>2567.4</v>
      </c>
      <c r="M887" s="1896">
        <f t="shared" si="81"/>
        <v>1.4106753914465997E-2</v>
      </c>
      <c r="N887" s="1897">
        <v>211.678</v>
      </c>
      <c r="O887" s="1080">
        <f t="shared" si="82"/>
        <v>2.9860894551063333</v>
      </c>
      <c r="P887" s="1080">
        <f t="shared" si="83"/>
        <v>846.40523486795985</v>
      </c>
      <c r="Q887" s="1082">
        <f t="shared" si="84"/>
        <v>179.16536730638001</v>
      </c>
      <c r="S887" s="53"/>
      <c r="T887" s="53"/>
    </row>
    <row r="888" spans="1:20" ht="12.75">
      <c r="A888" s="2037"/>
      <c r="B888" s="265">
        <v>5</v>
      </c>
      <c r="C888" s="243" t="s">
        <v>319</v>
      </c>
      <c r="D888" s="265">
        <v>60</v>
      </c>
      <c r="E888" s="265">
        <v>1974</v>
      </c>
      <c r="F888" s="1079">
        <v>52.79</v>
      </c>
      <c r="G888" s="1894">
        <v>5.7599400000000003</v>
      </c>
      <c r="H888" s="1076">
        <v>9.6</v>
      </c>
      <c r="I888" s="1894">
        <v>37.430059999999997</v>
      </c>
      <c r="J888" s="1079">
        <v>3118.24</v>
      </c>
      <c r="K888" s="1895">
        <v>37.430059999999997</v>
      </c>
      <c r="L888" s="1079">
        <v>3118.24</v>
      </c>
      <c r="M888" s="1896">
        <f t="shared" si="81"/>
        <v>1.2003585355841758E-2</v>
      </c>
      <c r="N888" s="1897">
        <v>211.678</v>
      </c>
      <c r="O888" s="1080">
        <f t="shared" si="82"/>
        <v>2.5408949409538715</v>
      </c>
      <c r="P888" s="1080">
        <f t="shared" si="83"/>
        <v>720.21512135050546</v>
      </c>
      <c r="Q888" s="1082">
        <f t="shared" si="84"/>
        <v>152.4536964572323</v>
      </c>
      <c r="S888" s="53"/>
      <c r="T888" s="53"/>
    </row>
    <row r="889" spans="1:20" ht="12.75">
      <c r="A889" s="2037"/>
      <c r="B889" s="265">
        <v>6</v>
      </c>
      <c r="C889" s="243" t="s">
        <v>320</v>
      </c>
      <c r="D889" s="265">
        <v>100</v>
      </c>
      <c r="E889" s="265">
        <v>1973</v>
      </c>
      <c r="F889" s="1902">
        <v>60.82</v>
      </c>
      <c r="G889" s="1894">
        <v>6.3811099999999996</v>
      </c>
      <c r="H889" s="1076">
        <v>16</v>
      </c>
      <c r="I889" s="1894">
        <v>38.438890000000001</v>
      </c>
      <c r="J889" s="1079">
        <v>3676.85</v>
      </c>
      <c r="K889" s="1895">
        <v>38.438890000000001</v>
      </c>
      <c r="L889" s="1079">
        <v>3676.85</v>
      </c>
      <c r="M889" s="1896">
        <f t="shared" si="81"/>
        <v>1.0454299196322941E-2</v>
      </c>
      <c r="N889" s="1897">
        <v>211.678</v>
      </c>
      <c r="O889" s="1080">
        <f t="shared" si="82"/>
        <v>2.2129451452792472</v>
      </c>
      <c r="P889" s="1080">
        <f t="shared" si="83"/>
        <v>627.25795177937653</v>
      </c>
      <c r="Q889" s="1082">
        <f t="shared" si="84"/>
        <v>132.77670871675483</v>
      </c>
      <c r="S889" s="53"/>
      <c r="T889" s="53"/>
    </row>
    <row r="890" spans="1:20" ht="12.75">
      <c r="A890" s="2037"/>
      <c r="B890" s="265">
        <v>7</v>
      </c>
      <c r="C890" s="243"/>
      <c r="D890" s="265"/>
      <c r="E890" s="265"/>
      <c r="F890" s="1079"/>
      <c r="G890" s="1894"/>
      <c r="H890" s="1076"/>
      <c r="I890" s="1894"/>
      <c r="J890" s="1079"/>
      <c r="K890" s="1895"/>
      <c r="L890" s="1079"/>
      <c r="M890" s="1896"/>
      <c r="N890" s="1897"/>
      <c r="O890" s="1080"/>
      <c r="P890" s="1080"/>
      <c r="Q890" s="1082"/>
      <c r="S890" s="53"/>
      <c r="T890" s="53"/>
    </row>
    <row r="891" spans="1:20" ht="12.75">
      <c r="A891" s="2037"/>
      <c r="B891" s="265">
        <v>8</v>
      </c>
      <c r="C891" s="243"/>
      <c r="D891" s="265"/>
      <c r="E891" s="265"/>
      <c r="F891" s="1902"/>
      <c r="G891" s="1894"/>
      <c r="H891" s="1076"/>
      <c r="I891" s="1894"/>
      <c r="J891" s="1079"/>
      <c r="K891" s="1895"/>
      <c r="L891" s="1079"/>
      <c r="M891" s="1896"/>
      <c r="N891" s="1897"/>
      <c r="O891" s="1080"/>
      <c r="P891" s="1080"/>
      <c r="Q891" s="1082"/>
      <c r="S891" s="53"/>
      <c r="T891" s="53"/>
    </row>
    <row r="892" spans="1:20" ht="12.75">
      <c r="A892" s="2037"/>
      <c r="B892" s="265"/>
      <c r="C892" s="243"/>
      <c r="D892" s="265"/>
      <c r="E892" s="265"/>
      <c r="F892" s="1903"/>
      <c r="G892" s="1894"/>
      <c r="H892" s="1076"/>
      <c r="I892" s="1894"/>
      <c r="J892" s="1079"/>
      <c r="K892" s="1895"/>
      <c r="L892" s="1079"/>
      <c r="M892" s="1896"/>
      <c r="N892" s="1897"/>
      <c r="O892" s="1080"/>
      <c r="P892" s="1080"/>
      <c r="Q892" s="1082"/>
      <c r="S892" s="53"/>
      <c r="T892" s="53"/>
    </row>
    <row r="893" spans="1:20" ht="13.5" thickBot="1">
      <c r="A893" s="2038"/>
      <c r="B893" s="269"/>
      <c r="C893" s="261"/>
      <c r="D893" s="269"/>
      <c r="E893" s="269"/>
      <c r="F893" s="1910"/>
      <c r="G893" s="1898"/>
      <c r="H893" s="1163"/>
      <c r="I893" s="1898"/>
      <c r="J893" s="1166"/>
      <c r="K893" s="1899"/>
      <c r="L893" s="1166"/>
      <c r="M893" s="1900"/>
      <c r="N893" s="1901"/>
      <c r="O893" s="1167"/>
      <c r="P893" s="1167"/>
      <c r="Q893" s="1168"/>
      <c r="S893" s="53"/>
      <c r="T893" s="53"/>
    </row>
    <row r="894" spans="1:20" ht="12.75" customHeight="1">
      <c r="A894" s="2039" t="s">
        <v>145</v>
      </c>
      <c r="B894" s="1444">
        <v>1</v>
      </c>
      <c r="C894" s="1445" t="s">
        <v>321</v>
      </c>
      <c r="D894" s="1444">
        <v>50</v>
      </c>
      <c r="E894" s="1444">
        <v>1988</v>
      </c>
      <c r="F894" s="1446">
        <v>54.16</v>
      </c>
      <c r="G894" s="1906">
        <v>3.78349</v>
      </c>
      <c r="H894" s="1446">
        <v>7.84</v>
      </c>
      <c r="I894" s="1906">
        <v>42.53651</v>
      </c>
      <c r="J894" s="1446">
        <v>2389.81</v>
      </c>
      <c r="K894" s="1907">
        <v>42.53651</v>
      </c>
      <c r="L894" s="1446">
        <v>2389.81</v>
      </c>
      <c r="M894" s="1908">
        <f t="shared" ref="M894:M899" si="85">K894/L894</f>
        <v>1.7799117921508404E-2</v>
      </c>
      <c r="N894" s="1909">
        <v>211.678</v>
      </c>
      <c r="O894" s="1447">
        <f t="shared" ref="O894:O899" si="86">K894*N894/J894</f>
        <v>3.7676816833890561</v>
      </c>
      <c r="P894" s="1447">
        <f t="shared" ref="P894:P899" si="87">M894*60*1000</f>
        <v>1067.9470752905042</v>
      </c>
      <c r="Q894" s="1448">
        <f t="shared" ref="Q894:Q899" si="88">O894*60</f>
        <v>226.06090100334336</v>
      </c>
      <c r="S894" s="53"/>
      <c r="T894" s="53"/>
    </row>
    <row r="895" spans="1:20" ht="12.75">
      <c r="A895" s="2040"/>
      <c r="B895" s="813">
        <v>2</v>
      </c>
      <c r="C895" s="814" t="s">
        <v>322</v>
      </c>
      <c r="D895" s="813">
        <v>60</v>
      </c>
      <c r="E895" s="813">
        <v>1985</v>
      </c>
      <c r="F895" s="815">
        <v>94.51</v>
      </c>
      <c r="G895" s="816">
        <v>5.7599400000000003</v>
      </c>
      <c r="H895" s="815">
        <v>9.36</v>
      </c>
      <c r="I895" s="816">
        <v>79.390060000000005</v>
      </c>
      <c r="J895" s="815">
        <v>3912.05</v>
      </c>
      <c r="K895" s="1264">
        <v>79.390060000000005</v>
      </c>
      <c r="L895" s="815">
        <v>3912.05</v>
      </c>
      <c r="M895" s="818">
        <f t="shared" si="85"/>
        <v>2.0293723239733642E-2</v>
      </c>
      <c r="N895" s="819">
        <v>211.678</v>
      </c>
      <c r="O895" s="820">
        <f t="shared" si="86"/>
        <v>4.2957347479403385</v>
      </c>
      <c r="P895" s="820">
        <f t="shared" si="87"/>
        <v>1217.6233943840184</v>
      </c>
      <c r="Q895" s="821">
        <f t="shared" si="88"/>
        <v>257.74408487642029</v>
      </c>
      <c r="S895" s="53"/>
      <c r="T895" s="53"/>
    </row>
    <row r="896" spans="1:20" ht="12.75">
      <c r="A896" s="2040"/>
      <c r="B896" s="813">
        <v>3</v>
      </c>
      <c r="C896" s="814" t="s">
        <v>323</v>
      </c>
      <c r="D896" s="813">
        <v>85</v>
      </c>
      <c r="E896" s="813">
        <v>1970</v>
      </c>
      <c r="F896" s="815">
        <v>80.7</v>
      </c>
      <c r="G896" s="816">
        <v>6.3811099999999996</v>
      </c>
      <c r="H896" s="822">
        <v>13.6</v>
      </c>
      <c r="I896" s="816">
        <v>60.718890000000002</v>
      </c>
      <c r="J896" s="815">
        <v>3789.83</v>
      </c>
      <c r="K896" s="1264">
        <v>60.718890000000002</v>
      </c>
      <c r="L896" s="815">
        <v>3789.83</v>
      </c>
      <c r="M896" s="818">
        <f t="shared" si="85"/>
        <v>1.6021533947432998E-2</v>
      </c>
      <c r="N896" s="819">
        <v>211.678</v>
      </c>
      <c r="O896" s="820">
        <f t="shared" si="86"/>
        <v>3.3914062629247224</v>
      </c>
      <c r="P896" s="820">
        <f t="shared" si="87"/>
        <v>961.29203684597985</v>
      </c>
      <c r="Q896" s="821">
        <f t="shared" si="88"/>
        <v>203.48437577548333</v>
      </c>
      <c r="S896" s="53"/>
      <c r="T896" s="53"/>
    </row>
    <row r="897" spans="1:20" ht="12.75">
      <c r="A897" s="2040"/>
      <c r="B897" s="813">
        <v>4</v>
      </c>
      <c r="C897" s="814" t="s">
        <v>324</v>
      </c>
      <c r="D897" s="813">
        <v>85</v>
      </c>
      <c r="E897" s="813">
        <v>1970</v>
      </c>
      <c r="F897" s="815">
        <v>88.01</v>
      </c>
      <c r="G897" s="816">
        <v>6.6634599999999997</v>
      </c>
      <c r="H897" s="822">
        <v>13.6</v>
      </c>
      <c r="I897" s="816">
        <v>67.746539999999996</v>
      </c>
      <c r="J897" s="815">
        <v>3839.76</v>
      </c>
      <c r="K897" s="1264">
        <v>67.746539999999996</v>
      </c>
      <c r="L897" s="815">
        <v>3839.76</v>
      </c>
      <c r="M897" s="818">
        <f t="shared" si="85"/>
        <v>1.7643430839427463E-2</v>
      </c>
      <c r="N897" s="819">
        <v>211.678</v>
      </c>
      <c r="O897" s="820">
        <f t="shared" si="86"/>
        <v>3.7347261532283262</v>
      </c>
      <c r="P897" s="820">
        <f t="shared" si="87"/>
        <v>1058.6058503656477</v>
      </c>
      <c r="Q897" s="821">
        <f t="shared" si="88"/>
        <v>224.08356919369959</v>
      </c>
      <c r="S897" s="53"/>
      <c r="T897" s="53"/>
    </row>
    <row r="898" spans="1:20" ht="12.75">
      <c r="A898" s="2040"/>
      <c r="B898" s="813">
        <v>5</v>
      </c>
      <c r="C898" s="814" t="s">
        <v>325</v>
      </c>
      <c r="D898" s="813">
        <v>60</v>
      </c>
      <c r="E898" s="813">
        <v>1981</v>
      </c>
      <c r="F898" s="815">
        <v>62.77</v>
      </c>
      <c r="G898" s="816">
        <v>5.8164100000000003</v>
      </c>
      <c r="H898" s="822">
        <v>9.6</v>
      </c>
      <c r="I898" s="816">
        <v>47.353589999999997</v>
      </c>
      <c r="J898" s="815">
        <v>3122.77</v>
      </c>
      <c r="K898" s="1264">
        <v>47.353589999999997</v>
      </c>
      <c r="L898" s="815">
        <v>3122.77</v>
      </c>
      <c r="M898" s="818">
        <f t="shared" si="85"/>
        <v>1.5163969808855598E-2</v>
      </c>
      <c r="N898" s="819">
        <v>211.678</v>
      </c>
      <c r="O898" s="820">
        <f t="shared" si="86"/>
        <v>3.2098788011989354</v>
      </c>
      <c r="P898" s="820">
        <f t="shared" si="87"/>
        <v>909.83818853133596</v>
      </c>
      <c r="Q898" s="821">
        <f t="shared" si="88"/>
        <v>192.59272807193614</v>
      </c>
      <c r="S898" s="53"/>
      <c r="T898" s="53"/>
    </row>
    <row r="899" spans="1:20" ht="12.75">
      <c r="A899" s="2040"/>
      <c r="B899" s="813">
        <v>6</v>
      </c>
      <c r="C899" s="1274" t="s">
        <v>326</v>
      </c>
      <c r="D899" s="1273">
        <v>7</v>
      </c>
      <c r="E899" s="1273">
        <v>1955</v>
      </c>
      <c r="F899" s="1275">
        <v>8.27</v>
      </c>
      <c r="G899" s="1276"/>
      <c r="H899" s="1276"/>
      <c r="I899" s="1275">
        <v>8.27</v>
      </c>
      <c r="J899" s="1275">
        <v>326.22000000000003</v>
      </c>
      <c r="K899" s="1911">
        <v>8.27</v>
      </c>
      <c r="L899" s="1275">
        <v>326.22000000000003</v>
      </c>
      <c r="M899" s="1278">
        <f t="shared" si="85"/>
        <v>2.535099012936055E-2</v>
      </c>
      <c r="N899" s="1279">
        <v>211.678</v>
      </c>
      <c r="O899" s="1280">
        <f t="shared" si="86"/>
        <v>5.3662468886027828</v>
      </c>
      <c r="P899" s="1280">
        <f t="shared" si="87"/>
        <v>1521.0594077616331</v>
      </c>
      <c r="Q899" s="1281">
        <f t="shared" si="88"/>
        <v>321.97481331616694</v>
      </c>
      <c r="S899" s="53"/>
      <c r="T899" s="53"/>
    </row>
    <row r="900" spans="1:20" ht="12.75">
      <c r="A900" s="2040"/>
      <c r="B900" s="813"/>
      <c r="C900" s="814"/>
      <c r="D900" s="813"/>
      <c r="E900" s="813"/>
      <c r="F900" s="815"/>
      <c r="G900" s="822"/>
      <c r="H900" s="822"/>
      <c r="I900" s="815"/>
      <c r="J900" s="815"/>
      <c r="K900" s="817"/>
      <c r="L900" s="815"/>
      <c r="M900" s="818"/>
      <c r="N900" s="819"/>
      <c r="O900" s="820"/>
      <c r="P900" s="820"/>
      <c r="Q900" s="821"/>
      <c r="S900" s="53"/>
      <c r="T900" s="53"/>
    </row>
    <row r="901" spans="1:20" ht="12.75">
      <c r="A901" s="2040"/>
      <c r="B901" s="813"/>
      <c r="C901" s="814"/>
      <c r="D901" s="813"/>
      <c r="E901" s="813"/>
      <c r="F901" s="815"/>
      <c r="G901" s="822"/>
      <c r="H901" s="822"/>
      <c r="I901" s="815"/>
      <c r="J901" s="815"/>
      <c r="K901" s="817"/>
      <c r="L901" s="815"/>
      <c r="M901" s="818"/>
      <c r="N901" s="819"/>
      <c r="O901" s="820"/>
      <c r="P901" s="820"/>
      <c r="Q901" s="821"/>
      <c r="S901" s="53"/>
      <c r="T901" s="53"/>
    </row>
    <row r="902" spans="1:20" ht="12.75">
      <c r="A902" s="2040"/>
      <c r="B902" s="813"/>
      <c r="C902" s="814"/>
      <c r="D902" s="813"/>
      <c r="E902" s="813"/>
      <c r="F902" s="815"/>
      <c r="G902" s="822"/>
      <c r="H902" s="822"/>
      <c r="I902" s="815"/>
      <c r="J902" s="815"/>
      <c r="K902" s="817"/>
      <c r="L902" s="815"/>
      <c r="M902" s="818"/>
      <c r="N902" s="819"/>
      <c r="O902" s="820"/>
      <c r="P902" s="820"/>
      <c r="Q902" s="821"/>
      <c r="S902" s="53"/>
      <c r="T902" s="53"/>
    </row>
    <row r="903" spans="1:20" ht="13.5" thickBot="1">
      <c r="A903" s="2041"/>
      <c r="B903" s="1273"/>
      <c r="C903" s="1274"/>
      <c r="D903" s="1273"/>
      <c r="E903" s="1273"/>
      <c r="F903" s="1275"/>
      <c r="G903" s="1276"/>
      <c r="H903" s="1276"/>
      <c r="I903" s="1275"/>
      <c r="J903" s="1275"/>
      <c r="K903" s="1277"/>
      <c r="L903" s="1275"/>
      <c r="M903" s="1278"/>
      <c r="N903" s="1279"/>
      <c r="O903" s="1280"/>
      <c r="P903" s="1280"/>
      <c r="Q903" s="1281"/>
      <c r="S903" s="53"/>
      <c r="T903" s="53"/>
    </row>
    <row r="904" spans="1:20" ht="12.75">
      <c r="A904" s="2141" t="s">
        <v>156</v>
      </c>
      <c r="B904" s="21">
        <v>1</v>
      </c>
      <c r="C904" s="727" t="s">
        <v>327</v>
      </c>
      <c r="D904" s="21">
        <v>8</v>
      </c>
      <c r="E904" s="21">
        <v>1976</v>
      </c>
      <c r="F904" s="731">
        <v>8.49</v>
      </c>
      <c r="G904" s="289"/>
      <c r="H904" s="289"/>
      <c r="I904" s="731">
        <v>8.49</v>
      </c>
      <c r="J904" s="731">
        <v>404.24</v>
      </c>
      <c r="K904" s="862">
        <v>8.49</v>
      </c>
      <c r="L904" s="731">
        <v>404.24</v>
      </c>
      <c r="M904" s="1282">
        <f t="shared" ref="M904:M910" si="89">K904/L904</f>
        <v>2.1002374826835542E-2</v>
      </c>
      <c r="N904" s="730">
        <v>211.678</v>
      </c>
      <c r="O904" s="809">
        <f t="shared" ref="O904:O910" si="90">K904*N904/J904</f>
        <v>4.4457406985948946</v>
      </c>
      <c r="P904" s="809">
        <f t="shared" ref="P904:P910" si="91">M904*60*1000</f>
        <v>1260.1424896101325</v>
      </c>
      <c r="Q904" s="810">
        <f t="shared" ref="Q904:Q910" si="92">O904*60</f>
        <v>266.7444419156937</v>
      </c>
      <c r="S904" s="53"/>
      <c r="T904" s="53"/>
    </row>
    <row r="905" spans="1:20" ht="12.75">
      <c r="A905" s="2142"/>
      <c r="B905" s="23">
        <v>2</v>
      </c>
      <c r="C905" s="29" t="s">
        <v>328</v>
      </c>
      <c r="D905" s="23">
        <v>9</v>
      </c>
      <c r="E905" s="23">
        <v>1961</v>
      </c>
      <c r="F905" s="33">
        <v>11.7</v>
      </c>
      <c r="G905" s="284"/>
      <c r="H905" s="284"/>
      <c r="I905" s="33">
        <v>11.7</v>
      </c>
      <c r="J905" s="33">
        <v>391.38</v>
      </c>
      <c r="K905" s="307">
        <v>11.7</v>
      </c>
      <c r="L905" s="33">
        <v>391.38</v>
      </c>
      <c r="M905" s="811">
        <f t="shared" si="89"/>
        <v>2.9894220450712862E-2</v>
      </c>
      <c r="N905" s="118">
        <v>211.678</v>
      </c>
      <c r="O905" s="47">
        <f t="shared" si="90"/>
        <v>6.3279487965659973</v>
      </c>
      <c r="P905" s="47">
        <f t="shared" si="91"/>
        <v>1793.6532270427717</v>
      </c>
      <c r="Q905" s="48">
        <f t="shared" si="92"/>
        <v>379.67692779395986</v>
      </c>
      <c r="S905" s="53"/>
      <c r="T905" s="53"/>
    </row>
    <row r="906" spans="1:20" ht="12.75">
      <c r="A906" s="2142"/>
      <c r="B906" s="23">
        <v>3</v>
      </c>
      <c r="C906" s="29" t="s">
        <v>329</v>
      </c>
      <c r="D906" s="23">
        <v>16</v>
      </c>
      <c r="E906" s="23">
        <v>1964</v>
      </c>
      <c r="F906" s="33">
        <v>19.12</v>
      </c>
      <c r="G906" s="284"/>
      <c r="H906" s="284"/>
      <c r="I906" s="33">
        <v>19.12</v>
      </c>
      <c r="J906" s="33">
        <v>606.77</v>
      </c>
      <c r="K906" s="307">
        <v>19.12</v>
      </c>
      <c r="L906" s="33">
        <v>606.77</v>
      </c>
      <c r="M906" s="811">
        <f t="shared" si="89"/>
        <v>3.1511116238442903E-2</v>
      </c>
      <c r="N906" s="118">
        <v>211.678</v>
      </c>
      <c r="O906" s="47">
        <f t="shared" si="90"/>
        <v>6.6702100631211172</v>
      </c>
      <c r="P906" s="47">
        <f t="shared" si="91"/>
        <v>1890.6669743065743</v>
      </c>
      <c r="Q906" s="48">
        <f t="shared" si="92"/>
        <v>400.21260378726703</v>
      </c>
      <c r="S906" s="53"/>
      <c r="T906" s="53"/>
    </row>
    <row r="907" spans="1:20" ht="12.75">
      <c r="A907" s="2142"/>
      <c r="B907" s="23">
        <v>4</v>
      </c>
      <c r="C907" s="29" t="s">
        <v>330</v>
      </c>
      <c r="D907" s="23">
        <v>24</v>
      </c>
      <c r="E907" s="23">
        <v>1960</v>
      </c>
      <c r="F907" s="33">
        <v>24.2</v>
      </c>
      <c r="G907" s="284"/>
      <c r="H907" s="284"/>
      <c r="I907" s="33">
        <v>24.2</v>
      </c>
      <c r="J907" s="33">
        <v>914.41</v>
      </c>
      <c r="K907" s="307">
        <v>24.2</v>
      </c>
      <c r="L907" s="33">
        <v>914.41</v>
      </c>
      <c r="M907" s="811">
        <f t="shared" si="89"/>
        <v>2.6465152393346531E-2</v>
      </c>
      <c r="N907" s="118">
        <v>211.678</v>
      </c>
      <c r="O907" s="47">
        <f t="shared" si="90"/>
        <v>5.6020905283188061</v>
      </c>
      <c r="P907" s="47">
        <f t="shared" si="91"/>
        <v>1587.909143600792</v>
      </c>
      <c r="Q907" s="48">
        <f t="shared" si="92"/>
        <v>336.12543169912834</v>
      </c>
      <c r="S907" s="53"/>
      <c r="T907" s="53"/>
    </row>
    <row r="908" spans="1:20" ht="12.75">
      <c r="A908" s="2142"/>
      <c r="B908" s="23">
        <v>5</v>
      </c>
      <c r="C908" s="29" t="s">
        <v>331</v>
      </c>
      <c r="D908" s="23">
        <v>24</v>
      </c>
      <c r="E908" s="23">
        <v>1961</v>
      </c>
      <c r="F908" s="33">
        <v>24.7</v>
      </c>
      <c r="G908" s="284"/>
      <c r="H908" s="284"/>
      <c r="I908" s="33">
        <v>24.7</v>
      </c>
      <c r="J908" s="33">
        <v>909.58</v>
      </c>
      <c r="K908" s="307">
        <v>24.7</v>
      </c>
      <c r="L908" s="33">
        <v>909.58</v>
      </c>
      <c r="M908" s="811">
        <f t="shared" si="89"/>
        <v>2.7155390399964816E-2</v>
      </c>
      <c r="N908" s="118">
        <v>211.678</v>
      </c>
      <c r="O908" s="47">
        <f t="shared" si="90"/>
        <v>5.7481987290837528</v>
      </c>
      <c r="P908" s="47">
        <f t="shared" si="91"/>
        <v>1629.3234239978888</v>
      </c>
      <c r="Q908" s="48">
        <f t="shared" si="92"/>
        <v>344.89192374502517</v>
      </c>
      <c r="S908" s="53"/>
      <c r="T908" s="53"/>
    </row>
    <row r="909" spans="1:20" ht="12.75">
      <c r="A909" s="2142"/>
      <c r="B909" s="23">
        <v>6</v>
      </c>
      <c r="C909" s="29" t="s">
        <v>332</v>
      </c>
      <c r="D909" s="23">
        <v>10</v>
      </c>
      <c r="E909" s="23">
        <v>1938</v>
      </c>
      <c r="F909" s="33">
        <v>9.7100000000000009</v>
      </c>
      <c r="G909" s="284"/>
      <c r="H909" s="284"/>
      <c r="I909" s="33">
        <v>9.7100000000000009</v>
      </c>
      <c r="J909" s="33">
        <v>304.82</v>
      </c>
      <c r="K909" s="307">
        <v>9.7100000000000009</v>
      </c>
      <c r="L909" s="33">
        <v>304.82</v>
      </c>
      <c r="M909" s="811">
        <f t="shared" si="89"/>
        <v>3.185486516632767E-2</v>
      </c>
      <c r="N909" s="118">
        <v>211.678</v>
      </c>
      <c r="O909" s="47">
        <f t="shared" si="90"/>
        <v>6.7429741486779085</v>
      </c>
      <c r="P909" s="47">
        <f t="shared" si="91"/>
        <v>1911.2919099796602</v>
      </c>
      <c r="Q909" s="48">
        <f t="shared" si="92"/>
        <v>404.57844892067453</v>
      </c>
      <c r="S909" s="53"/>
      <c r="T909" s="53"/>
    </row>
    <row r="910" spans="1:20" ht="12.75">
      <c r="A910" s="2142"/>
      <c r="B910" s="23">
        <v>7</v>
      </c>
      <c r="C910" s="29" t="s">
        <v>333</v>
      </c>
      <c r="D910" s="23">
        <v>8</v>
      </c>
      <c r="E910" s="23">
        <v>1960</v>
      </c>
      <c r="F910" s="33">
        <v>7.77</v>
      </c>
      <c r="G910" s="284"/>
      <c r="H910" s="284"/>
      <c r="I910" s="33">
        <v>7.77</v>
      </c>
      <c r="J910" s="33">
        <v>288.58</v>
      </c>
      <c r="K910" s="307">
        <v>7.77</v>
      </c>
      <c r="L910" s="33">
        <v>288.58</v>
      </c>
      <c r="M910" s="811">
        <f t="shared" si="89"/>
        <v>2.6924942823480489E-2</v>
      </c>
      <c r="N910" s="118">
        <v>211.678</v>
      </c>
      <c r="O910" s="47">
        <f t="shared" si="90"/>
        <v>5.6994180469887032</v>
      </c>
      <c r="P910" s="47">
        <f t="shared" si="91"/>
        <v>1615.4965694088291</v>
      </c>
      <c r="Q910" s="48">
        <f t="shared" si="92"/>
        <v>341.96508281932222</v>
      </c>
      <c r="S910" s="53"/>
      <c r="T910" s="53"/>
    </row>
    <row r="911" spans="1:20" ht="12.75">
      <c r="A911" s="2142"/>
      <c r="B911" s="23"/>
      <c r="C911" s="29"/>
      <c r="D911" s="23"/>
      <c r="E911" s="23"/>
      <c r="F911" s="33"/>
      <c r="G911" s="284"/>
      <c r="H911" s="284"/>
      <c r="I911" s="33"/>
      <c r="J911" s="33"/>
      <c r="K911" s="307"/>
      <c r="L911" s="33"/>
      <c r="M911" s="811"/>
      <c r="N911" s="118"/>
      <c r="O911" s="47"/>
      <c r="P911" s="47"/>
      <c r="Q911" s="48"/>
      <c r="S911" s="53"/>
      <c r="T911" s="53"/>
    </row>
    <row r="912" spans="1:20" ht="12.75">
      <c r="A912" s="2142"/>
      <c r="B912" s="23"/>
      <c r="C912" s="29"/>
      <c r="D912" s="23"/>
      <c r="E912" s="23"/>
      <c r="F912" s="33"/>
      <c r="G912" s="284"/>
      <c r="H912" s="284"/>
      <c r="I912" s="33"/>
      <c r="J912" s="33"/>
      <c r="K912" s="307"/>
      <c r="L912" s="33"/>
      <c r="M912" s="811"/>
      <c r="N912" s="118"/>
      <c r="O912" s="47"/>
      <c r="P912" s="47"/>
      <c r="Q912" s="48"/>
      <c r="S912" s="53"/>
      <c r="T912" s="53"/>
    </row>
    <row r="913" spans="1:20" ht="13.5" thickBot="1">
      <c r="A913" s="2143"/>
      <c r="B913" s="26"/>
      <c r="C913" s="31"/>
      <c r="D913" s="26"/>
      <c r="E913" s="26"/>
      <c r="F913" s="36"/>
      <c r="G913" s="309"/>
      <c r="H913" s="309"/>
      <c r="I913" s="36"/>
      <c r="J913" s="36"/>
      <c r="K913" s="310"/>
      <c r="L913" s="36"/>
      <c r="M913" s="812"/>
      <c r="N913" s="308"/>
      <c r="O913" s="49"/>
      <c r="P913" s="49"/>
      <c r="Q913" s="280"/>
      <c r="S913" s="53"/>
      <c r="T913" s="53"/>
    </row>
    <row r="914" spans="1:20" ht="12.75">
      <c r="S914" s="53"/>
      <c r="T914" s="53"/>
    </row>
    <row r="915" spans="1:20" ht="15">
      <c r="A915" s="2013" t="s">
        <v>477</v>
      </c>
      <c r="B915" s="2013"/>
      <c r="C915" s="2013"/>
      <c r="D915" s="2013"/>
      <c r="E915" s="2013"/>
      <c r="F915" s="2013"/>
      <c r="G915" s="2013"/>
      <c r="H915" s="2013"/>
      <c r="I915" s="2013"/>
      <c r="J915" s="2013"/>
      <c r="K915" s="2013"/>
      <c r="L915" s="2013"/>
      <c r="M915" s="2013"/>
      <c r="N915" s="2013"/>
      <c r="O915" s="2013"/>
      <c r="P915" s="2013"/>
      <c r="Q915" s="2013"/>
      <c r="S915" s="729"/>
      <c r="T915" s="729"/>
    </row>
    <row r="916" spans="1:20" ht="13.5" thickBot="1">
      <c r="A916" s="1330"/>
      <c r="B916" s="1330"/>
      <c r="C916" s="1330"/>
      <c r="D916" s="1330"/>
      <c r="E916" s="1986" t="s">
        <v>559</v>
      </c>
      <c r="F916" s="1986"/>
      <c r="G916" s="1986"/>
      <c r="H916" s="1986"/>
      <c r="I916" s="1330">
        <v>2.2999999999999998</v>
      </c>
      <c r="J916" s="1330" t="s">
        <v>558</v>
      </c>
      <c r="K916" s="1330" t="s">
        <v>560</v>
      </c>
      <c r="L916" s="1330">
        <v>471</v>
      </c>
      <c r="M916" s="1330"/>
      <c r="N916" s="1330"/>
      <c r="O916" s="1330"/>
      <c r="P916" s="1330"/>
      <c r="Q916" s="1330"/>
      <c r="S916" s="53"/>
      <c r="T916" s="53"/>
    </row>
    <row r="917" spans="1:20" ht="12.75" customHeight="1">
      <c r="A917" s="2015" t="s">
        <v>1</v>
      </c>
      <c r="B917" s="2018" t="s">
        <v>0</v>
      </c>
      <c r="C917" s="1990" t="s">
        <v>2</v>
      </c>
      <c r="D917" s="1990" t="s">
        <v>3</v>
      </c>
      <c r="E917" s="1990" t="s">
        <v>13</v>
      </c>
      <c r="F917" s="1993" t="s">
        <v>14</v>
      </c>
      <c r="G917" s="1994"/>
      <c r="H917" s="1994"/>
      <c r="I917" s="1995"/>
      <c r="J917" s="1990" t="s">
        <v>4</v>
      </c>
      <c r="K917" s="1990" t="s">
        <v>15</v>
      </c>
      <c r="L917" s="1990" t="s">
        <v>5</v>
      </c>
      <c r="M917" s="1990" t="s">
        <v>6</v>
      </c>
      <c r="N917" s="1990" t="s">
        <v>16</v>
      </c>
      <c r="O917" s="2020" t="s">
        <v>17</v>
      </c>
      <c r="P917" s="1990" t="s">
        <v>25</v>
      </c>
      <c r="Q917" s="2009" t="s">
        <v>26</v>
      </c>
      <c r="S917" s="53"/>
      <c r="T917" s="53"/>
    </row>
    <row r="918" spans="1:20" s="2" customFormat="1" ht="33.75">
      <c r="A918" s="2016"/>
      <c r="B918" s="2019"/>
      <c r="C918" s="1991"/>
      <c r="D918" s="1992"/>
      <c r="E918" s="1992"/>
      <c r="F918" s="18" t="s">
        <v>18</v>
      </c>
      <c r="G918" s="18" t="s">
        <v>19</v>
      </c>
      <c r="H918" s="18" t="s">
        <v>20</v>
      </c>
      <c r="I918" s="18" t="s">
        <v>21</v>
      </c>
      <c r="J918" s="1992"/>
      <c r="K918" s="1992"/>
      <c r="L918" s="1992"/>
      <c r="M918" s="1992"/>
      <c r="N918" s="1992"/>
      <c r="O918" s="2021"/>
      <c r="P918" s="1992"/>
      <c r="Q918" s="2010"/>
      <c r="S918" s="53"/>
      <c r="T918" s="53"/>
    </row>
    <row r="919" spans="1:20" s="3" customFormat="1" ht="13.5" customHeight="1" thickBot="1">
      <c r="A919" s="2017"/>
      <c r="B919" s="2051"/>
      <c r="C919" s="2052"/>
      <c r="D919" s="38" t="s">
        <v>7</v>
      </c>
      <c r="E919" s="38" t="s">
        <v>8</v>
      </c>
      <c r="F919" s="38" t="s">
        <v>9</v>
      </c>
      <c r="G919" s="38" t="s">
        <v>9</v>
      </c>
      <c r="H919" s="38" t="s">
        <v>9</v>
      </c>
      <c r="I919" s="38" t="s">
        <v>9</v>
      </c>
      <c r="J919" s="38" t="s">
        <v>22</v>
      </c>
      <c r="K919" s="38" t="s">
        <v>9</v>
      </c>
      <c r="L919" s="38" t="s">
        <v>22</v>
      </c>
      <c r="M919" s="38" t="s">
        <v>65</v>
      </c>
      <c r="N919" s="38" t="s">
        <v>10</v>
      </c>
      <c r="O919" s="38" t="s">
        <v>66</v>
      </c>
      <c r="P919" s="39" t="s">
        <v>27</v>
      </c>
      <c r="Q919" s="40" t="s">
        <v>28</v>
      </c>
      <c r="S919" s="53"/>
      <c r="T919" s="53"/>
    </row>
    <row r="920" spans="1:20" s="57" customFormat="1" ht="12.75" customHeight="1">
      <c r="A920" s="1996" t="s">
        <v>11</v>
      </c>
      <c r="B920" s="60">
        <v>1</v>
      </c>
      <c r="C920" s="1083" t="s">
        <v>537</v>
      </c>
      <c r="D920" s="1031">
        <v>25</v>
      </c>
      <c r="E920" s="1031" t="s">
        <v>538</v>
      </c>
      <c r="F920" s="704">
        <f>+G920+H920+I920</f>
        <v>7.2291090000000002</v>
      </c>
      <c r="G920" s="808">
        <v>1.889</v>
      </c>
      <c r="H920" s="808">
        <v>3.68</v>
      </c>
      <c r="I920" s="808">
        <v>1.6601090000000001</v>
      </c>
      <c r="J920" s="808">
        <v>971.5</v>
      </c>
      <c r="K920" s="1032">
        <v>1.6601090000000001</v>
      </c>
      <c r="L920" s="808">
        <v>971.5</v>
      </c>
      <c r="M920" s="1033">
        <f>K920/L920</f>
        <v>1.7088100874935667E-3</v>
      </c>
      <c r="N920" s="1084">
        <v>260.29199999999997</v>
      </c>
      <c r="O920" s="1035">
        <f>M920*N920</f>
        <v>0.44478959529387541</v>
      </c>
      <c r="P920" s="1035">
        <f>M920*60*1000</f>
        <v>102.528605249614</v>
      </c>
      <c r="Q920" s="1036">
        <f>P920*N920/1000</f>
        <v>26.687375717632527</v>
      </c>
      <c r="R920" s="63"/>
      <c r="S920" s="53"/>
      <c r="T920" s="53"/>
    </row>
    <row r="921" spans="1:20" s="57" customFormat="1" ht="12.75">
      <c r="A921" s="1997"/>
      <c r="B921" s="64">
        <v>2</v>
      </c>
      <c r="C921" s="1086" t="s">
        <v>539</v>
      </c>
      <c r="D921" s="1038">
        <v>24</v>
      </c>
      <c r="E921" s="1038" t="s">
        <v>538</v>
      </c>
      <c r="F921" s="704">
        <f>+G921+H921+I921</f>
        <v>9.6999899999999997</v>
      </c>
      <c r="G921" s="704">
        <v>1.975792</v>
      </c>
      <c r="H921" s="704">
        <v>4.32</v>
      </c>
      <c r="I921" s="704">
        <v>3.4041980000000001</v>
      </c>
      <c r="J921" s="704">
        <v>1323.11</v>
      </c>
      <c r="K921" s="1040">
        <v>3.4041980000000001</v>
      </c>
      <c r="L921" s="704">
        <v>1323.11</v>
      </c>
      <c r="M921" s="705">
        <f t="shared" ref="M921:M924" si="93">K921/L921</f>
        <v>2.5728760269365363E-3</v>
      </c>
      <c r="N921" s="1087">
        <v>260.29199999999997</v>
      </c>
      <c r="O921" s="1041">
        <f t="shared" ref="O921:O924" si="94">M921*N921</f>
        <v>0.66969904680336489</v>
      </c>
      <c r="P921" s="1035">
        <f t="shared" ref="P921:P924" si="95">M921*60*1000</f>
        <v>154.37256161619217</v>
      </c>
      <c r="Q921" s="1042">
        <f t="shared" ref="Q921:Q924" si="96">P921*N921/1000</f>
        <v>40.181942808201889</v>
      </c>
      <c r="R921" s="63"/>
      <c r="S921" s="53"/>
      <c r="T921" s="53"/>
    </row>
    <row r="922" spans="1:20" s="57" customFormat="1" ht="12.75">
      <c r="A922" s="1998"/>
      <c r="B922" s="56">
        <v>3</v>
      </c>
      <c r="C922" s="1086" t="s">
        <v>540</v>
      </c>
      <c r="D922" s="1038">
        <v>12</v>
      </c>
      <c r="E922" s="1038" t="s">
        <v>538</v>
      </c>
      <c r="F922" s="704">
        <f t="shared" ref="F922:F924" si="97">+G922+H922+I922</f>
        <v>5.141502</v>
      </c>
      <c r="G922" s="704">
        <v>1.052324</v>
      </c>
      <c r="H922" s="704">
        <v>1.92</v>
      </c>
      <c r="I922" s="704">
        <v>2.1691780000000001</v>
      </c>
      <c r="J922" s="704">
        <v>699.92</v>
      </c>
      <c r="K922" s="1040">
        <v>2.1691780000000001</v>
      </c>
      <c r="L922" s="704">
        <v>699.92</v>
      </c>
      <c r="M922" s="705">
        <f t="shared" si="93"/>
        <v>3.099179906275003E-3</v>
      </c>
      <c r="N922" s="1087">
        <v>260.29199999999997</v>
      </c>
      <c r="O922" s="1041">
        <f t="shared" si="94"/>
        <v>0.80669173616413303</v>
      </c>
      <c r="P922" s="1035">
        <f t="shared" si="95"/>
        <v>185.9507943765002</v>
      </c>
      <c r="Q922" s="1042">
        <f t="shared" si="96"/>
        <v>48.401504169847982</v>
      </c>
      <c r="S922" s="53"/>
      <c r="T922" s="53"/>
    </row>
    <row r="923" spans="1:20" s="57" customFormat="1" ht="12.75" customHeight="1">
      <c r="A923" s="1998"/>
      <c r="B923" s="56">
        <v>4</v>
      </c>
      <c r="C923" s="1086" t="s">
        <v>541</v>
      </c>
      <c r="D923" s="1038">
        <v>40</v>
      </c>
      <c r="E923" s="1038" t="s">
        <v>538</v>
      </c>
      <c r="F923" s="704">
        <f t="shared" si="97"/>
        <v>16.802001000000001</v>
      </c>
      <c r="G923" s="704">
        <v>3.0227469999999999</v>
      </c>
      <c r="H923" s="704">
        <v>6.17</v>
      </c>
      <c r="I923" s="704">
        <v>7.609254</v>
      </c>
      <c r="J923" s="704">
        <v>2233.8000000000002</v>
      </c>
      <c r="K923" s="1040">
        <v>7.609254</v>
      </c>
      <c r="L923" s="704">
        <v>2233.8000000000002</v>
      </c>
      <c r="M923" s="705">
        <f t="shared" si="93"/>
        <v>3.4064168681171097E-3</v>
      </c>
      <c r="N923" s="1087">
        <v>260.29199999999997</v>
      </c>
      <c r="O923" s="1041">
        <f t="shared" si="94"/>
        <v>0.88666305943593859</v>
      </c>
      <c r="P923" s="1035">
        <f t="shared" si="95"/>
        <v>204.38501208702658</v>
      </c>
      <c r="Q923" s="1042">
        <f t="shared" si="96"/>
        <v>53.199783566156313</v>
      </c>
      <c r="S923" s="53"/>
      <c r="T923" s="53"/>
    </row>
    <row r="924" spans="1:20" s="57" customFormat="1" ht="12.75">
      <c r="A924" s="1998"/>
      <c r="B924" s="56">
        <v>5</v>
      </c>
      <c r="C924" s="1086" t="s">
        <v>542</v>
      </c>
      <c r="D924" s="1038">
        <v>12</v>
      </c>
      <c r="E924" s="1038" t="s">
        <v>538</v>
      </c>
      <c r="F924" s="704">
        <f t="shared" si="97"/>
        <v>5.6599810000000002</v>
      </c>
      <c r="G924" s="704">
        <v>1.1060140000000001</v>
      </c>
      <c r="H924" s="704">
        <v>1.92</v>
      </c>
      <c r="I924" s="704">
        <v>2.6339670000000002</v>
      </c>
      <c r="J924" s="704"/>
      <c r="K924" s="1040">
        <v>2.6339670000000002</v>
      </c>
      <c r="L924" s="704">
        <v>701.24</v>
      </c>
      <c r="M924" s="705">
        <f t="shared" si="93"/>
        <v>3.7561562375221041E-3</v>
      </c>
      <c r="N924" s="1087">
        <v>260.29199999999997</v>
      </c>
      <c r="O924" s="1041">
        <f t="shared" si="94"/>
        <v>0.97769741937710342</v>
      </c>
      <c r="P924" s="1035">
        <f t="shared" si="95"/>
        <v>225.36937425132624</v>
      </c>
      <c r="Q924" s="1042">
        <f t="shared" si="96"/>
        <v>58.6618451626262</v>
      </c>
      <c r="S924" s="53"/>
      <c r="T924" s="53"/>
    </row>
    <row r="925" spans="1:20" s="57" customFormat="1" ht="12.75">
      <c r="A925" s="1998"/>
      <c r="B925" s="65">
        <v>6</v>
      </c>
      <c r="C925" s="383"/>
      <c r="D925" s="346"/>
      <c r="E925" s="346"/>
      <c r="F925" s="349"/>
      <c r="G925" s="349"/>
      <c r="H925" s="349"/>
      <c r="I925" s="349"/>
      <c r="J925" s="349"/>
      <c r="K925" s="412"/>
      <c r="L925" s="349"/>
      <c r="M925" s="384"/>
      <c r="N925" s="411"/>
      <c r="O925" s="157"/>
      <c r="P925" s="296"/>
      <c r="Q925" s="158"/>
      <c r="S925" s="53"/>
      <c r="T925" s="53"/>
    </row>
    <row r="926" spans="1:20" s="57" customFormat="1" ht="12.75">
      <c r="A926" s="1998"/>
      <c r="B926" s="65"/>
      <c r="C926" s="59"/>
      <c r="D926" s="66"/>
      <c r="E926" s="61"/>
      <c r="F926" s="125"/>
      <c r="G926" s="125"/>
      <c r="H926" s="125"/>
      <c r="I926" s="125"/>
      <c r="J926" s="66"/>
      <c r="K926" s="125"/>
      <c r="L926" s="66"/>
      <c r="M926" s="120"/>
      <c r="N926" s="119"/>
      <c r="O926" s="119"/>
      <c r="P926" s="119"/>
      <c r="Q926" s="121"/>
      <c r="S926" s="53"/>
      <c r="T926" s="53"/>
    </row>
    <row r="927" spans="1:20" s="57" customFormat="1" ht="13.5" thickBot="1">
      <c r="A927" s="2066"/>
      <c r="B927" s="62"/>
      <c r="C927" s="93"/>
      <c r="D927" s="94"/>
      <c r="E927" s="95"/>
      <c r="F927" s="126"/>
      <c r="G927" s="126"/>
      <c r="H927" s="126"/>
      <c r="I927" s="126"/>
      <c r="J927" s="94"/>
      <c r="K927" s="126"/>
      <c r="L927" s="94"/>
      <c r="M927" s="123"/>
      <c r="N927" s="122"/>
      <c r="O927" s="122"/>
      <c r="P927" s="122"/>
      <c r="Q927" s="124"/>
      <c r="S927" s="53"/>
      <c r="T927" s="53"/>
    </row>
    <row r="928" spans="1:20" s="57" customFormat="1" ht="12.75" customHeight="1">
      <c r="A928" s="2025" t="s">
        <v>29</v>
      </c>
      <c r="B928" s="311">
        <v>1</v>
      </c>
      <c r="C928" s="1051" t="s">
        <v>543</v>
      </c>
      <c r="D928" s="1044">
        <v>76</v>
      </c>
      <c r="E928" s="1044" t="s">
        <v>538</v>
      </c>
      <c r="F928" s="1045">
        <f t="shared" ref="F928:F931" si="98">+G928+H928+I928</f>
        <v>59.611994000000003</v>
      </c>
      <c r="G928" s="1046">
        <v>6.2688600000000001</v>
      </c>
      <c r="H928" s="1046">
        <v>11.677809</v>
      </c>
      <c r="I928" s="1045">
        <v>41.665325000000003</v>
      </c>
      <c r="J928" s="1046">
        <v>4029.85</v>
      </c>
      <c r="K928" s="1047">
        <v>41.665325000000003</v>
      </c>
      <c r="L928" s="1046">
        <v>4029.85</v>
      </c>
      <c r="M928" s="1048">
        <f>K928/L928</f>
        <v>1.0339175155402808E-2</v>
      </c>
      <c r="N928" s="1213">
        <v>260.29199999999997</v>
      </c>
      <c r="O928" s="1049">
        <f t="shared" ref="O928:O932" si="99">M928*N928</f>
        <v>2.6912045795501074</v>
      </c>
      <c r="P928" s="1049">
        <f t="shared" ref="P928:P932" si="100">M928*60*1000</f>
        <v>620.35050932416846</v>
      </c>
      <c r="Q928" s="1050">
        <f t="shared" ref="Q928:Q932" si="101">P928*N928/1000</f>
        <v>161.47227477300643</v>
      </c>
      <c r="S928" s="53"/>
      <c r="T928" s="53"/>
    </row>
    <row r="929" spans="1:20" s="57" customFormat="1" ht="12.75" customHeight="1">
      <c r="A929" s="2000"/>
      <c r="B929" s="312">
        <v>2</v>
      </c>
      <c r="C929" s="1051" t="s">
        <v>544</v>
      </c>
      <c r="D929" s="1044">
        <v>75</v>
      </c>
      <c r="E929" s="1044" t="s">
        <v>538</v>
      </c>
      <c r="F929" s="1045">
        <f t="shared" si="98"/>
        <v>57.080011999999996</v>
      </c>
      <c r="G929" s="1045">
        <v>4.9448489999999996</v>
      </c>
      <c r="H929" s="1045">
        <v>9.76</v>
      </c>
      <c r="I929" s="1045">
        <v>42.375163000000001</v>
      </c>
      <c r="J929" s="1045">
        <v>4005.32</v>
      </c>
      <c r="K929" s="1052">
        <v>42.375163000000001</v>
      </c>
      <c r="L929" s="1045">
        <v>4005.32</v>
      </c>
      <c r="M929" s="1048">
        <f>K929/L929</f>
        <v>1.0579719722768718E-2</v>
      </c>
      <c r="N929" s="1214">
        <v>260.29199999999997</v>
      </c>
      <c r="O929" s="1049">
        <f t="shared" si="99"/>
        <v>2.753816406078915</v>
      </c>
      <c r="P929" s="1049">
        <f t="shared" si="100"/>
        <v>634.78318336612301</v>
      </c>
      <c r="Q929" s="1050">
        <f t="shared" si="101"/>
        <v>165.22898436473488</v>
      </c>
      <c r="S929" s="53"/>
      <c r="T929" s="53"/>
    </row>
    <row r="930" spans="1:20" ht="12.75" customHeight="1">
      <c r="A930" s="2000"/>
      <c r="B930" s="244">
        <v>3</v>
      </c>
      <c r="C930" s="1216" t="s">
        <v>545</v>
      </c>
      <c r="D930" s="1044">
        <v>53</v>
      </c>
      <c r="E930" s="1044" t="s">
        <v>538</v>
      </c>
      <c r="F930" s="1045">
        <f t="shared" si="98"/>
        <v>25.591025699999999</v>
      </c>
      <c r="G930" s="1045">
        <v>1.4412879999999999</v>
      </c>
      <c r="H930" s="1045">
        <v>0.44986300000000001</v>
      </c>
      <c r="I930" s="1045">
        <v>23.699874699999999</v>
      </c>
      <c r="J930" s="1045">
        <v>1858.05</v>
      </c>
      <c r="K930" s="1052">
        <v>23.699846999999998</v>
      </c>
      <c r="L930" s="1045">
        <v>1858.05</v>
      </c>
      <c r="M930" s="1053">
        <f t="shared" ref="M930:M932" si="102">K930/L930</f>
        <v>1.2755225639783643E-2</v>
      </c>
      <c r="N930" s="1214">
        <v>260.29199999999997</v>
      </c>
      <c r="O930" s="1049">
        <f t="shared" si="99"/>
        <v>3.3200831922305638</v>
      </c>
      <c r="P930" s="1049">
        <f t="shared" si="100"/>
        <v>765.31353838701853</v>
      </c>
      <c r="Q930" s="1054">
        <f t="shared" si="101"/>
        <v>199.20499153383381</v>
      </c>
      <c r="S930" s="53"/>
      <c r="T930" s="53"/>
    </row>
    <row r="931" spans="1:20" ht="12.75" customHeight="1">
      <c r="A931" s="2000"/>
      <c r="B931" s="244">
        <v>4</v>
      </c>
      <c r="C931" s="1216" t="s">
        <v>546</v>
      </c>
      <c r="D931" s="1044">
        <v>75</v>
      </c>
      <c r="E931" s="1044" t="s">
        <v>538</v>
      </c>
      <c r="F931" s="1045">
        <f t="shared" si="98"/>
        <v>61.487997999999997</v>
      </c>
      <c r="G931" s="1045">
        <v>5.4871179999999997</v>
      </c>
      <c r="H931" s="1045">
        <v>10.8</v>
      </c>
      <c r="I931" s="1045">
        <v>45.200879999999998</v>
      </c>
      <c r="J931" s="1045">
        <v>3983.3</v>
      </c>
      <c r="K931" s="1052">
        <v>45.200879999999998</v>
      </c>
      <c r="L931" s="1045">
        <v>3983.3</v>
      </c>
      <c r="M931" s="1053">
        <f t="shared" si="102"/>
        <v>1.1347596214194259E-2</v>
      </c>
      <c r="N931" s="1214">
        <v>260.29199999999997</v>
      </c>
      <c r="O931" s="1217">
        <f t="shared" si="99"/>
        <v>2.9536885137850519</v>
      </c>
      <c r="P931" s="1049">
        <f t="shared" si="100"/>
        <v>680.8557728516555</v>
      </c>
      <c r="Q931" s="1054">
        <f t="shared" si="101"/>
        <v>177.22131082710308</v>
      </c>
      <c r="S931" s="53"/>
      <c r="T931" s="53"/>
    </row>
    <row r="932" spans="1:20" ht="12.75" customHeight="1">
      <c r="A932" s="2000"/>
      <c r="B932" s="244">
        <v>5</v>
      </c>
      <c r="C932" s="1216" t="s">
        <v>547</v>
      </c>
      <c r="D932" s="1044">
        <v>76</v>
      </c>
      <c r="E932" s="1044" t="s">
        <v>538</v>
      </c>
      <c r="F932" s="1045">
        <f>+G932+H932+I932</f>
        <v>60.519999999999996</v>
      </c>
      <c r="G932" s="1045">
        <v>5.1005500000000001</v>
      </c>
      <c r="H932" s="1045">
        <v>11.68</v>
      </c>
      <c r="I932" s="1045">
        <v>43.739449999999998</v>
      </c>
      <c r="J932" s="1045">
        <v>4005.67</v>
      </c>
      <c r="K932" s="1052">
        <v>43.739449999999998</v>
      </c>
      <c r="L932" s="1045">
        <v>4005.67</v>
      </c>
      <c r="M932" s="1053">
        <f t="shared" si="102"/>
        <v>1.0919384272793315E-2</v>
      </c>
      <c r="N932" s="1214">
        <v>260.29199999999997</v>
      </c>
      <c r="O932" s="1217">
        <f t="shared" si="99"/>
        <v>2.8422283711339174</v>
      </c>
      <c r="P932" s="1049">
        <f t="shared" si="100"/>
        <v>655.16305636759887</v>
      </c>
      <c r="Q932" s="1054">
        <f t="shared" si="101"/>
        <v>170.53370226803503</v>
      </c>
      <c r="S932" s="53"/>
      <c r="T932" s="53"/>
    </row>
    <row r="933" spans="1:20" ht="12.75" customHeight="1">
      <c r="A933" s="2000"/>
      <c r="B933" s="244">
        <v>6</v>
      </c>
      <c r="C933" s="392"/>
      <c r="D933" s="221"/>
      <c r="E933" s="221"/>
      <c r="F933" s="358"/>
      <c r="G933" s="358"/>
      <c r="H933" s="358"/>
      <c r="I933" s="358"/>
      <c r="J933" s="358"/>
      <c r="K933" s="414"/>
      <c r="L933" s="358"/>
      <c r="M933" s="393"/>
      <c r="N933" s="394"/>
      <c r="O933" s="224"/>
      <c r="P933" s="219"/>
      <c r="Q933" s="225"/>
      <c r="S933" s="53"/>
      <c r="T933" s="53"/>
    </row>
    <row r="934" spans="1:20" ht="13.5" customHeight="1" thickBot="1">
      <c r="A934" s="2001"/>
      <c r="B934" s="251"/>
      <c r="C934" s="275"/>
      <c r="D934" s="251"/>
      <c r="E934" s="251"/>
      <c r="F934" s="277"/>
      <c r="G934" s="277"/>
      <c r="H934" s="277"/>
      <c r="I934" s="277"/>
      <c r="J934" s="286"/>
      <c r="K934" s="277"/>
      <c r="L934" s="286"/>
      <c r="M934" s="279"/>
      <c r="N934" s="278"/>
      <c r="O934" s="278"/>
      <c r="P934" s="278"/>
      <c r="Q934" s="288"/>
      <c r="S934" s="53"/>
      <c r="T934" s="53"/>
    </row>
    <row r="935" spans="1:20" ht="13.5" customHeight="1">
      <c r="A935" s="2002" t="s">
        <v>90</v>
      </c>
      <c r="B935" s="273">
        <v>1</v>
      </c>
      <c r="C935" s="1172" t="s">
        <v>548</v>
      </c>
      <c r="D935" s="1227">
        <v>48</v>
      </c>
      <c r="E935" s="1227" t="s">
        <v>538</v>
      </c>
      <c r="F935" s="713">
        <f t="shared" ref="F935:F938" si="103">+G935+H935+I935</f>
        <v>36.200001</v>
      </c>
      <c r="G935" s="709">
        <v>1.7321850000000001</v>
      </c>
      <c r="H935" s="709">
        <v>0.48</v>
      </c>
      <c r="I935" s="709">
        <v>33.987816000000002</v>
      </c>
      <c r="J935" s="709">
        <v>1915.2</v>
      </c>
      <c r="K935" s="1055">
        <v>33.987816000000002</v>
      </c>
      <c r="L935" s="1056">
        <v>1915.2</v>
      </c>
      <c r="M935" s="1057">
        <f>K935/L935</f>
        <v>1.7746353383458646E-2</v>
      </c>
      <c r="N935" s="1175">
        <v>260.29199999999997</v>
      </c>
      <c r="O935" s="1058">
        <f>M935*N935</f>
        <v>4.6192338148872176</v>
      </c>
      <c r="P935" s="1058">
        <f>M935*60*1000</f>
        <v>1064.7812030075188</v>
      </c>
      <c r="Q935" s="1059">
        <f>P935*N935/1000</f>
        <v>277.15402889323303</v>
      </c>
      <c r="S935" s="53"/>
      <c r="T935" s="53"/>
    </row>
    <row r="936" spans="1:20" ht="13.5" customHeight="1">
      <c r="A936" s="1988"/>
      <c r="B936" s="265">
        <v>2</v>
      </c>
      <c r="C936" s="1174" t="s">
        <v>549</v>
      </c>
      <c r="D936" s="1230">
        <v>41</v>
      </c>
      <c r="E936" s="1230" t="s">
        <v>538</v>
      </c>
      <c r="F936" s="713">
        <f t="shared" si="103"/>
        <v>45.981997</v>
      </c>
      <c r="G936" s="713">
        <v>2.7489279999999998</v>
      </c>
      <c r="H936" s="713">
        <v>6.25</v>
      </c>
      <c r="I936" s="713">
        <v>36.983069</v>
      </c>
      <c r="J936" s="713">
        <v>2233.92</v>
      </c>
      <c r="K936" s="1060">
        <v>36.983069</v>
      </c>
      <c r="L936" s="713">
        <v>2233.92</v>
      </c>
      <c r="M936" s="712">
        <f t="shared" ref="M936:M939" si="104">K936/L936</f>
        <v>1.655523429666237E-2</v>
      </c>
      <c r="N936" s="1186">
        <v>260.29199999999997</v>
      </c>
      <c r="O936" s="714">
        <f t="shared" ref="O936:O939" si="105">M936*N936</f>
        <v>4.3091950455468409</v>
      </c>
      <c r="P936" s="1058">
        <f t="shared" ref="P936:P939" si="106">M936*60*1000</f>
        <v>993.31405779974227</v>
      </c>
      <c r="Q936" s="715">
        <f t="shared" ref="Q936:Q939" si="107">P936*N936/1000</f>
        <v>258.5517027328105</v>
      </c>
      <c r="S936" s="53"/>
      <c r="T936" s="53"/>
    </row>
    <row r="937" spans="1:20" ht="13.5" customHeight="1">
      <c r="A937" s="1988"/>
      <c r="B937" s="265">
        <v>3</v>
      </c>
      <c r="C937" s="1174" t="s">
        <v>550</v>
      </c>
      <c r="D937" s="1230">
        <v>9</v>
      </c>
      <c r="E937" s="1230" t="s">
        <v>538</v>
      </c>
      <c r="F937" s="713">
        <f t="shared" si="103"/>
        <v>10.569998999999999</v>
      </c>
      <c r="G937" s="713">
        <v>0.69796999999999998</v>
      </c>
      <c r="H937" s="713">
        <v>0.09</v>
      </c>
      <c r="I937" s="713">
        <v>9.7820289999999996</v>
      </c>
      <c r="J937" s="713">
        <v>509.55</v>
      </c>
      <c r="K937" s="1060">
        <v>9.7820289999999996</v>
      </c>
      <c r="L937" s="713">
        <v>509.55</v>
      </c>
      <c r="M937" s="712">
        <f t="shared" si="104"/>
        <v>1.9197387891276615E-2</v>
      </c>
      <c r="N937" s="1186">
        <v>260.29199999999997</v>
      </c>
      <c r="O937" s="714">
        <f t="shared" si="105"/>
        <v>4.9969264889961718</v>
      </c>
      <c r="P937" s="1058">
        <f t="shared" si="106"/>
        <v>1151.8432734765968</v>
      </c>
      <c r="Q937" s="715">
        <f t="shared" si="107"/>
        <v>299.81558933977033</v>
      </c>
      <c r="S937" s="53"/>
      <c r="T937" s="53"/>
    </row>
    <row r="938" spans="1:20" ht="13.5" customHeight="1">
      <c r="A938" s="1988"/>
      <c r="B938" s="265">
        <v>4</v>
      </c>
      <c r="C938" s="1174" t="s">
        <v>551</v>
      </c>
      <c r="D938" s="1230">
        <v>12</v>
      </c>
      <c r="E938" s="1230" t="s">
        <v>538</v>
      </c>
      <c r="F938" s="713">
        <f t="shared" si="103"/>
        <v>14.301002</v>
      </c>
      <c r="G938" s="713">
        <v>0.76776699999999998</v>
      </c>
      <c r="H938" s="713">
        <v>1.92</v>
      </c>
      <c r="I938" s="713">
        <v>11.613235</v>
      </c>
      <c r="J938" s="713">
        <v>603.69000000000005</v>
      </c>
      <c r="K938" s="1060">
        <v>11.613235</v>
      </c>
      <c r="L938" s="713">
        <v>603.69000000000005</v>
      </c>
      <c r="M938" s="712">
        <f t="shared" si="104"/>
        <v>1.923708360251122E-2</v>
      </c>
      <c r="N938" s="1186">
        <v>260.29199999999997</v>
      </c>
      <c r="O938" s="714">
        <f t="shared" si="105"/>
        <v>5.0072589650648496</v>
      </c>
      <c r="P938" s="1058">
        <f t="shared" si="106"/>
        <v>1154.2250161506734</v>
      </c>
      <c r="Q938" s="715">
        <f t="shared" si="107"/>
        <v>300.43553790389109</v>
      </c>
      <c r="S938" s="53"/>
      <c r="T938" s="53"/>
    </row>
    <row r="939" spans="1:20" ht="13.5" customHeight="1">
      <c r="A939" s="1988"/>
      <c r="B939" s="265">
        <v>5</v>
      </c>
      <c r="C939" s="1174" t="s">
        <v>552</v>
      </c>
      <c r="D939" s="1230">
        <v>8</v>
      </c>
      <c r="E939" s="1230" t="s">
        <v>538</v>
      </c>
      <c r="F939" s="713">
        <f>+G939+H939+I939</f>
        <v>9.8339999999999996</v>
      </c>
      <c r="G939" s="713">
        <v>0.53153099999999998</v>
      </c>
      <c r="H939" s="713">
        <v>1.28</v>
      </c>
      <c r="I939" s="713">
        <v>8.0224689999999992</v>
      </c>
      <c r="J939" s="713">
        <v>403.93</v>
      </c>
      <c r="K939" s="1060">
        <v>8.0224689999999992</v>
      </c>
      <c r="L939" s="713">
        <v>403.93</v>
      </c>
      <c r="M939" s="712">
        <f t="shared" si="104"/>
        <v>1.9861037803579826E-2</v>
      </c>
      <c r="N939" s="1186">
        <v>260.29199999999997</v>
      </c>
      <c r="O939" s="714">
        <f t="shared" si="105"/>
        <v>5.1696692519693999</v>
      </c>
      <c r="P939" s="1058">
        <f t="shared" si="106"/>
        <v>1191.6622682147895</v>
      </c>
      <c r="Q939" s="715">
        <f t="shared" si="107"/>
        <v>310.18015511816395</v>
      </c>
      <c r="S939" s="53"/>
      <c r="T939" s="53"/>
    </row>
    <row r="940" spans="1:20" ht="13.5" customHeight="1">
      <c r="A940" s="1988"/>
      <c r="B940" s="265"/>
      <c r="C940" s="243"/>
      <c r="D940" s="265"/>
      <c r="E940" s="265"/>
      <c r="F940" s="1076"/>
      <c r="G940" s="1076"/>
      <c r="H940" s="1076"/>
      <c r="I940" s="1076"/>
      <c r="J940" s="1076"/>
      <c r="K940" s="1077"/>
      <c r="L940" s="1076"/>
      <c r="M940" s="1078"/>
      <c r="N940" s="1079"/>
      <c r="O940" s="1080"/>
      <c r="P940" s="1081"/>
      <c r="Q940" s="1082"/>
      <c r="S940" s="53"/>
      <c r="T940" s="53"/>
    </row>
    <row r="941" spans="1:20" ht="13.5" customHeight="1">
      <c r="A941" s="1988"/>
      <c r="B941" s="265"/>
      <c r="C941" s="243"/>
      <c r="D941" s="265"/>
      <c r="E941" s="265"/>
      <c r="F941" s="266"/>
      <c r="G941" s="266"/>
      <c r="H941" s="266"/>
      <c r="I941" s="266"/>
      <c r="J941" s="274"/>
      <c r="K941" s="266"/>
      <c r="L941" s="274"/>
      <c r="M941" s="268"/>
      <c r="N941" s="267"/>
      <c r="O941" s="267"/>
      <c r="P941" s="267"/>
      <c r="Q941" s="299"/>
      <c r="S941" s="53"/>
      <c r="T941" s="53"/>
    </row>
    <row r="942" spans="1:20" ht="13.5" customHeight="1" thickBot="1">
      <c r="A942" s="1989"/>
      <c r="B942" s="269"/>
      <c r="C942" s="261"/>
      <c r="D942" s="269"/>
      <c r="E942" s="269"/>
      <c r="F942" s="270"/>
      <c r="G942" s="270"/>
      <c r="H942" s="270"/>
      <c r="I942" s="270"/>
      <c r="J942" s="282"/>
      <c r="K942" s="270"/>
      <c r="L942" s="282"/>
      <c r="M942" s="272"/>
      <c r="N942" s="271"/>
      <c r="O942" s="271"/>
      <c r="P942" s="271"/>
      <c r="Q942" s="304"/>
      <c r="S942" s="53"/>
      <c r="T942" s="53"/>
    </row>
    <row r="943" spans="1:20" ht="13.5" customHeight="1">
      <c r="A943" s="2003" t="s">
        <v>91</v>
      </c>
      <c r="B943" s="50">
        <v>1</v>
      </c>
      <c r="C943" s="1061" t="s">
        <v>553</v>
      </c>
      <c r="D943" s="1062">
        <v>5</v>
      </c>
      <c r="E943" s="1062" t="s">
        <v>538</v>
      </c>
      <c r="F943" s="717">
        <f t="shared" ref="F943:F945" si="108">+G943+H943+I943</f>
        <v>5.2089999999999996</v>
      </c>
      <c r="G943" s="829">
        <v>0</v>
      </c>
      <c r="H943" s="829">
        <v>0</v>
      </c>
      <c r="I943" s="829">
        <v>5.2089999999999996</v>
      </c>
      <c r="J943" s="829">
        <v>176.04</v>
      </c>
      <c r="K943" s="1063">
        <v>5.2089999999999996</v>
      </c>
      <c r="L943" s="1064">
        <v>176.04</v>
      </c>
      <c r="M943" s="1065">
        <f>K943/L943</f>
        <v>2.9589865939559191E-2</v>
      </c>
      <c r="N943" s="1034">
        <v>260.29199999999997</v>
      </c>
      <c r="O943" s="1066">
        <f>M943*N943</f>
        <v>7.7020053851397403</v>
      </c>
      <c r="P943" s="1066">
        <f>M943*60*1000</f>
        <v>1775.3919563735515</v>
      </c>
      <c r="Q943" s="1067">
        <f>P943*N943/1000</f>
        <v>462.12032310838441</v>
      </c>
      <c r="S943" s="53"/>
      <c r="T943" s="53"/>
    </row>
    <row r="944" spans="1:20" ht="13.5" customHeight="1">
      <c r="A944" s="2004"/>
      <c r="B944" s="23">
        <v>2</v>
      </c>
      <c r="C944" s="1182" t="s">
        <v>554</v>
      </c>
      <c r="D944" s="1238">
        <v>13</v>
      </c>
      <c r="E944" s="1238" t="s">
        <v>538</v>
      </c>
      <c r="F944" s="717">
        <f t="shared" si="108"/>
        <v>15.660001000000001</v>
      </c>
      <c r="G944" s="717">
        <v>0.69796999999999998</v>
      </c>
      <c r="H944" s="717">
        <v>0.39</v>
      </c>
      <c r="I944" s="717">
        <v>14.572031000000001</v>
      </c>
      <c r="J944" s="717">
        <v>543.66999999999996</v>
      </c>
      <c r="K944" s="1070">
        <v>14.572031000000001</v>
      </c>
      <c r="L944" s="717">
        <v>543.66999999999996</v>
      </c>
      <c r="M944" s="716">
        <f t="shared" ref="M944:M947" si="109">K944/L944</f>
        <v>2.6803080913053879E-2</v>
      </c>
      <c r="N944" s="1187">
        <v>260.29199999999997</v>
      </c>
      <c r="O944" s="718">
        <f t="shared" ref="O944:O947" si="110">M944*N944</f>
        <v>6.9766275370206197</v>
      </c>
      <c r="P944" s="1066">
        <f t="shared" ref="P944:P947" si="111">M944*60*1000</f>
        <v>1608.1848547832326</v>
      </c>
      <c r="Q944" s="719">
        <f t="shared" ref="Q944:Q947" si="112">P944*N944/1000</f>
        <v>418.59765222123713</v>
      </c>
      <c r="S944" s="53"/>
      <c r="T944" s="53"/>
    </row>
    <row r="945" spans="1:20" ht="13.5" customHeight="1">
      <c r="A945" s="2004"/>
      <c r="B945" s="23">
        <v>3</v>
      </c>
      <c r="C945" s="1182" t="s">
        <v>555</v>
      </c>
      <c r="D945" s="1238">
        <v>5</v>
      </c>
      <c r="E945" s="1238" t="s">
        <v>538</v>
      </c>
      <c r="F945" s="717">
        <f t="shared" si="108"/>
        <v>5.5570000000000004</v>
      </c>
      <c r="G945" s="717">
        <v>0</v>
      </c>
      <c r="H945" s="717">
        <v>0</v>
      </c>
      <c r="I945" s="717">
        <v>5.5570000000000004</v>
      </c>
      <c r="J945" s="717">
        <v>224.51</v>
      </c>
      <c r="K945" s="1070">
        <v>5.5570000000000004</v>
      </c>
      <c r="L945" s="717">
        <v>224.51</v>
      </c>
      <c r="M945" s="716">
        <f t="shared" si="109"/>
        <v>2.475168143957953E-2</v>
      </c>
      <c r="N945" s="1187">
        <v>260.29199999999997</v>
      </c>
      <c r="O945" s="718">
        <f t="shared" si="110"/>
        <v>6.4426646652710344</v>
      </c>
      <c r="P945" s="1066">
        <f t="shared" si="111"/>
        <v>1485.1008863747718</v>
      </c>
      <c r="Q945" s="719">
        <f t="shared" si="112"/>
        <v>386.55987991626205</v>
      </c>
      <c r="S945" s="53"/>
      <c r="T945" s="53"/>
    </row>
    <row r="946" spans="1:20" ht="13.5" customHeight="1">
      <c r="A946" s="2004"/>
      <c r="B946" s="23">
        <v>4</v>
      </c>
      <c r="C946" s="1182" t="s">
        <v>556</v>
      </c>
      <c r="D946" s="1238">
        <v>12</v>
      </c>
      <c r="E946" s="1238" t="s">
        <v>538</v>
      </c>
      <c r="F946" s="717">
        <f>+G946+H946+I946</f>
        <v>14.564000999999999</v>
      </c>
      <c r="G946" s="717">
        <v>0.56911400000000001</v>
      </c>
      <c r="H946" s="717">
        <v>1.04</v>
      </c>
      <c r="I946" s="717">
        <v>12.954886999999999</v>
      </c>
      <c r="J946" s="717">
        <v>529.87</v>
      </c>
      <c r="K946" s="1070">
        <v>12.954886999999999</v>
      </c>
      <c r="L946" s="717">
        <v>529.87</v>
      </c>
      <c r="M946" s="716">
        <f t="shared" si="109"/>
        <v>2.4449179987544114E-2</v>
      </c>
      <c r="N946" s="1187">
        <v>260.29199999999997</v>
      </c>
      <c r="O946" s="718">
        <f t="shared" si="110"/>
        <v>6.3639259573178322</v>
      </c>
      <c r="P946" s="1066">
        <f t="shared" si="111"/>
        <v>1466.9507992526469</v>
      </c>
      <c r="Q946" s="719">
        <f t="shared" si="112"/>
        <v>381.83555743906993</v>
      </c>
      <c r="S946" s="53"/>
      <c r="T946" s="53"/>
    </row>
    <row r="947" spans="1:20" ht="13.5" customHeight="1">
      <c r="A947" s="2004"/>
      <c r="B947" s="23">
        <v>5</v>
      </c>
      <c r="C947" s="1182" t="s">
        <v>557</v>
      </c>
      <c r="D947" s="1238">
        <v>7</v>
      </c>
      <c r="E947" s="1238" t="s">
        <v>538</v>
      </c>
      <c r="F947" s="717">
        <f>+G947+H947+I947</f>
        <v>8.1199999999999992</v>
      </c>
      <c r="G947" s="717">
        <v>0</v>
      </c>
      <c r="H947" s="717">
        <v>0</v>
      </c>
      <c r="I947" s="717">
        <v>8.1199999999999992</v>
      </c>
      <c r="J947" s="717">
        <v>343.6</v>
      </c>
      <c r="K947" s="1070">
        <v>8.1</v>
      </c>
      <c r="L947" s="717">
        <v>343.6</v>
      </c>
      <c r="M947" s="716">
        <f t="shared" si="109"/>
        <v>2.3573923166472641E-2</v>
      </c>
      <c r="N947" s="1187">
        <v>260.29199999999997</v>
      </c>
      <c r="O947" s="718">
        <f t="shared" si="110"/>
        <v>6.1361036088474963</v>
      </c>
      <c r="P947" s="1066">
        <f t="shared" si="111"/>
        <v>1414.4353899883583</v>
      </c>
      <c r="Q947" s="719">
        <f t="shared" si="112"/>
        <v>368.16621653084974</v>
      </c>
      <c r="S947" s="53"/>
      <c r="T947" s="53"/>
    </row>
    <row r="948" spans="1:20" ht="13.5" customHeight="1">
      <c r="A948" s="2004"/>
      <c r="B948" s="23">
        <v>6</v>
      </c>
      <c r="C948" s="316"/>
      <c r="D948" s="317"/>
      <c r="E948" s="317"/>
      <c r="F948" s="193"/>
      <c r="G948" s="193"/>
      <c r="H948" s="193"/>
      <c r="I948" s="193"/>
      <c r="J948" s="193"/>
      <c r="K948" s="291"/>
      <c r="L948" s="193"/>
      <c r="M948" s="319"/>
      <c r="N948" s="320"/>
      <c r="O948" s="321"/>
      <c r="P948" s="260"/>
      <c r="Q948" s="322"/>
      <c r="S948" s="53"/>
      <c r="T948" s="53"/>
    </row>
    <row r="949" spans="1:20" ht="13.5" customHeight="1">
      <c r="A949" s="2004"/>
      <c r="B949" s="23"/>
      <c r="C949" s="29"/>
      <c r="D949" s="23"/>
      <c r="E949" s="23"/>
      <c r="F949" s="33"/>
      <c r="G949" s="33"/>
      <c r="H949" s="33"/>
      <c r="I949" s="33"/>
      <c r="J949" s="34"/>
      <c r="K949" s="30"/>
      <c r="L949" s="34"/>
      <c r="M949" s="35"/>
      <c r="N949" s="33"/>
      <c r="O949" s="24"/>
      <c r="P949" s="24"/>
      <c r="Q949" s="25"/>
      <c r="S949" s="53"/>
      <c r="T949" s="53"/>
    </row>
    <row r="950" spans="1:20" ht="13.5" customHeight="1" thickBot="1">
      <c r="A950" s="2005"/>
      <c r="B950" s="26"/>
      <c r="C950" s="31"/>
      <c r="D950" s="26"/>
      <c r="E950" s="26"/>
      <c r="F950" s="36"/>
      <c r="G950" s="36"/>
      <c r="H950" s="36"/>
      <c r="I950" s="36"/>
      <c r="J950" s="37"/>
      <c r="K950" s="32"/>
      <c r="L950" s="37"/>
      <c r="M950" s="51"/>
      <c r="N950" s="36"/>
      <c r="O950" s="27"/>
      <c r="P950" s="27"/>
      <c r="Q950" s="28"/>
      <c r="S950" s="53"/>
      <c r="T950" s="53"/>
    </row>
    <row r="951" spans="1:20" ht="12.75">
      <c r="S951" s="53"/>
      <c r="T951" s="53"/>
    </row>
    <row r="952" spans="1:20" ht="12.75">
      <c r="S952" s="53"/>
      <c r="T952" s="53"/>
    </row>
    <row r="953" spans="1:20" ht="15">
      <c r="A953" s="2013" t="s">
        <v>92</v>
      </c>
      <c r="B953" s="2013"/>
      <c r="C953" s="2013"/>
      <c r="D953" s="2013"/>
      <c r="E953" s="2013"/>
      <c r="F953" s="2013"/>
      <c r="G953" s="2013"/>
      <c r="H953" s="2013"/>
      <c r="I953" s="2013"/>
      <c r="J953" s="2013"/>
      <c r="K953" s="2013"/>
      <c r="L953" s="2013"/>
      <c r="M953" s="2013"/>
      <c r="N953" s="2013"/>
      <c r="O953" s="2013"/>
      <c r="P953" s="2013"/>
      <c r="Q953" s="2013"/>
      <c r="S953" s="729"/>
      <c r="T953" s="729"/>
    </row>
    <row r="954" spans="1:20" ht="13.5" thickBot="1">
      <c r="A954" s="1330"/>
      <c r="B954" s="1330"/>
      <c r="C954" s="1330"/>
      <c r="D954" s="1330"/>
      <c r="E954" s="1986" t="s">
        <v>559</v>
      </c>
      <c r="F954" s="1986"/>
      <c r="G954" s="1986"/>
      <c r="H954" s="1986"/>
      <c r="I954" s="1330">
        <v>2.5</v>
      </c>
      <c r="J954" s="1330" t="s">
        <v>558</v>
      </c>
      <c r="K954" s="1330" t="s">
        <v>560</v>
      </c>
      <c r="L954" s="1330">
        <v>465</v>
      </c>
      <c r="M954" s="1330"/>
      <c r="N954" s="1330"/>
      <c r="O954" s="1330"/>
      <c r="P954" s="1330"/>
      <c r="Q954" s="1330"/>
      <c r="S954" s="53"/>
      <c r="T954" s="53"/>
    </row>
    <row r="955" spans="1:20" ht="12.75" customHeight="1">
      <c r="A955" s="2015" t="s">
        <v>1</v>
      </c>
      <c r="B955" s="2018" t="s">
        <v>0</v>
      </c>
      <c r="C955" s="1990" t="s">
        <v>2</v>
      </c>
      <c r="D955" s="1990" t="s">
        <v>3</v>
      </c>
      <c r="E955" s="1990" t="s">
        <v>13</v>
      </c>
      <c r="F955" s="1993" t="s">
        <v>14</v>
      </c>
      <c r="G955" s="1994"/>
      <c r="H955" s="1994"/>
      <c r="I955" s="1995"/>
      <c r="J955" s="1990" t="s">
        <v>4</v>
      </c>
      <c r="K955" s="1990" t="s">
        <v>15</v>
      </c>
      <c r="L955" s="1990" t="s">
        <v>5</v>
      </c>
      <c r="M955" s="1990" t="s">
        <v>6</v>
      </c>
      <c r="N955" s="1990" t="s">
        <v>16</v>
      </c>
      <c r="O955" s="2020" t="s">
        <v>17</v>
      </c>
      <c r="P955" s="1990" t="s">
        <v>25</v>
      </c>
      <c r="Q955" s="2009" t="s">
        <v>26</v>
      </c>
      <c r="S955" s="53"/>
      <c r="T955" s="53"/>
    </row>
    <row r="956" spans="1:20" s="2" customFormat="1" ht="33.75">
      <c r="A956" s="2016"/>
      <c r="B956" s="2019"/>
      <c r="C956" s="1991"/>
      <c r="D956" s="1992"/>
      <c r="E956" s="1992"/>
      <c r="F956" s="18" t="s">
        <v>18</v>
      </c>
      <c r="G956" s="18" t="s">
        <v>19</v>
      </c>
      <c r="H956" s="18" t="s">
        <v>20</v>
      </c>
      <c r="I956" s="18" t="s">
        <v>21</v>
      </c>
      <c r="J956" s="1992"/>
      <c r="K956" s="1992"/>
      <c r="L956" s="1992"/>
      <c r="M956" s="1992"/>
      <c r="N956" s="1992"/>
      <c r="O956" s="2021"/>
      <c r="P956" s="1992"/>
      <c r="Q956" s="2010"/>
      <c r="S956" s="53"/>
      <c r="T956" s="53"/>
    </row>
    <row r="957" spans="1:20" s="3" customFormat="1" ht="13.5" customHeight="1" thickBot="1">
      <c r="A957" s="2017"/>
      <c r="B957" s="2051"/>
      <c r="C957" s="2052"/>
      <c r="D957" s="38" t="s">
        <v>7</v>
      </c>
      <c r="E957" s="38" t="s">
        <v>8</v>
      </c>
      <c r="F957" s="38" t="s">
        <v>9</v>
      </c>
      <c r="G957" s="38" t="s">
        <v>9</v>
      </c>
      <c r="H957" s="38" t="s">
        <v>9</v>
      </c>
      <c r="I957" s="38" t="s">
        <v>9</v>
      </c>
      <c r="J957" s="38" t="s">
        <v>22</v>
      </c>
      <c r="K957" s="38" t="s">
        <v>9</v>
      </c>
      <c r="L957" s="38" t="s">
        <v>22</v>
      </c>
      <c r="M957" s="38" t="s">
        <v>23</v>
      </c>
      <c r="N957" s="38" t="s">
        <v>10</v>
      </c>
      <c r="O957" s="38" t="s">
        <v>24</v>
      </c>
      <c r="P957" s="39" t="s">
        <v>27</v>
      </c>
      <c r="Q957" s="40" t="s">
        <v>28</v>
      </c>
      <c r="S957" s="53"/>
      <c r="T957" s="53"/>
    </row>
    <row r="958" spans="1:20" ht="11.25" customHeight="1">
      <c r="A958" s="2058" t="s">
        <v>29</v>
      </c>
      <c r="B958" s="16">
        <v>1</v>
      </c>
      <c r="C958" s="428" t="s">
        <v>210</v>
      </c>
      <c r="D958" s="355">
        <v>16</v>
      </c>
      <c r="E958" s="355">
        <v>1991</v>
      </c>
      <c r="F958" s="358">
        <f t="shared" ref="F958:F959" si="113">SUM(G958+H958+I958)</f>
        <v>17.3</v>
      </c>
      <c r="G958" s="356">
        <v>2.1</v>
      </c>
      <c r="H958" s="356">
        <v>2.7</v>
      </c>
      <c r="I958" s="356">
        <v>12.5</v>
      </c>
      <c r="J958" s="356">
        <v>1069.04</v>
      </c>
      <c r="K958" s="413">
        <v>12.5</v>
      </c>
      <c r="L958" s="356">
        <v>1069.04</v>
      </c>
      <c r="M958" s="429">
        <f>SUM(K958/L958)</f>
        <v>1.1692733667589614E-2</v>
      </c>
      <c r="N958" s="430">
        <v>224</v>
      </c>
      <c r="O958" s="219">
        <f>SUM(M958*N958)</f>
        <v>2.6191723415400734</v>
      </c>
      <c r="P958" s="219">
        <f>SUM(M958*60*1000)</f>
        <v>701.56402005537689</v>
      </c>
      <c r="Q958" s="431">
        <f>SUM(O958*60)</f>
        <v>157.15034049240441</v>
      </c>
      <c r="R958" s="6"/>
      <c r="S958" s="53"/>
      <c r="T958" s="53"/>
    </row>
    <row r="959" spans="1:20" ht="12.75" customHeight="1">
      <c r="A959" s="2059"/>
      <c r="B959" s="17">
        <v>2</v>
      </c>
      <c r="C959" s="392" t="s">
        <v>211</v>
      </c>
      <c r="D959" s="221">
        <v>39</v>
      </c>
      <c r="E959" s="221">
        <v>1992</v>
      </c>
      <c r="F959" s="358">
        <f t="shared" si="113"/>
        <v>33.200000000000003</v>
      </c>
      <c r="G959" s="358">
        <v>4.2</v>
      </c>
      <c r="H959" s="358">
        <v>6.2</v>
      </c>
      <c r="I959" s="358">
        <v>22.8</v>
      </c>
      <c r="J959" s="358">
        <v>2279.6999999999998</v>
      </c>
      <c r="K959" s="414">
        <v>22.8</v>
      </c>
      <c r="L959" s="358">
        <v>2279.6999999999998</v>
      </c>
      <c r="M959" s="393">
        <f t="shared" ref="M959:M965" si="114">SUM(K959/L959)</f>
        <v>1.0001315962626663E-2</v>
      </c>
      <c r="N959" s="394">
        <v>224</v>
      </c>
      <c r="O959" s="224">
        <f t="shared" ref="O959:O965" si="115">SUM(M959*N959)</f>
        <v>2.2402947756283726</v>
      </c>
      <c r="P959" s="219">
        <f>SUM(M959*60*1000)</f>
        <v>600.07895775759982</v>
      </c>
      <c r="Q959" s="431">
        <f>SUM(O959*60)</f>
        <v>134.41768653770237</v>
      </c>
      <c r="R959" s="6"/>
      <c r="S959" s="53"/>
      <c r="T959" s="53"/>
    </row>
    <row r="960" spans="1:20" ht="12.75" customHeight="1">
      <c r="A960" s="2059"/>
      <c r="B960" s="17">
        <v>3</v>
      </c>
      <c r="C960" s="392" t="s">
        <v>212</v>
      </c>
      <c r="D960" s="221">
        <v>21</v>
      </c>
      <c r="E960" s="221">
        <v>1998</v>
      </c>
      <c r="F960" s="358">
        <f t="shared" ref="F960:F965" si="116">SUM(G960+H960+I960)</f>
        <v>14.2</v>
      </c>
      <c r="G960" s="358">
        <v>2.8</v>
      </c>
      <c r="H960" s="358">
        <v>3.4</v>
      </c>
      <c r="I960" s="358">
        <v>8</v>
      </c>
      <c r="J960" s="358">
        <v>1178.27</v>
      </c>
      <c r="K960" s="414">
        <v>8</v>
      </c>
      <c r="L960" s="358">
        <v>1178.27</v>
      </c>
      <c r="M960" s="393">
        <f t="shared" si="114"/>
        <v>6.7896152834240027E-3</v>
      </c>
      <c r="N960" s="394">
        <v>224</v>
      </c>
      <c r="O960" s="224">
        <f t="shared" si="115"/>
        <v>1.5208738234869765</v>
      </c>
      <c r="P960" s="219">
        <f t="shared" ref="P960:P965" si="117">SUM(M960*60*1000)</f>
        <v>407.37691700544013</v>
      </c>
      <c r="Q960" s="431">
        <f t="shared" ref="Q960:Q965" si="118">SUM(O960*60)</f>
        <v>91.252429409218593</v>
      </c>
      <c r="R960" s="6"/>
      <c r="S960" s="53"/>
      <c r="T960" s="53"/>
    </row>
    <row r="961" spans="1:20" ht="12.75" customHeight="1">
      <c r="A961" s="2059"/>
      <c r="B961" s="17">
        <v>4</v>
      </c>
      <c r="C961" s="392" t="s">
        <v>213</v>
      </c>
      <c r="D961" s="221">
        <v>20</v>
      </c>
      <c r="E961" s="221">
        <v>1997</v>
      </c>
      <c r="F961" s="358">
        <f t="shared" si="116"/>
        <v>18.899999999999999</v>
      </c>
      <c r="G961" s="358">
        <v>1.8</v>
      </c>
      <c r="H961" s="358">
        <v>3.2</v>
      </c>
      <c r="I961" s="358">
        <v>13.9</v>
      </c>
      <c r="J961" s="358">
        <v>1186.4000000000001</v>
      </c>
      <c r="K961" s="414">
        <v>13.9</v>
      </c>
      <c r="L961" s="358">
        <v>1186.4000000000001</v>
      </c>
      <c r="M961" s="393">
        <f t="shared" si="114"/>
        <v>1.1716115981119352E-2</v>
      </c>
      <c r="N961" s="394">
        <v>224</v>
      </c>
      <c r="O961" s="224">
        <f t="shared" si="115"/>
        <v>2.6244099797707348</v>
      </c>
      <c r="P961" s="219">
        <f t="shared" si="117"/>
        <v>702.96695886716111</v>
      </c>
      <c r="Q961" s="431">
        <f t="shared" si="118"/>
        <v>157.4645987862441</v>
      </c>
      <c r="R961" s="6"/>
      <c r="S961" s="53"/>
      <c r="T961" s="53"/>
    </row>
    <row r="962" spans="1:20" ht="12.75" customHeight="1">
      <c r="A962" s="2059"/>
      <c r="B962" s="17">
        <v>5</v>
      </c>
      <c r="C962" s="392" t="s">
        <v>214</v>
      </c>
      <c r="D962" s="221">
        <v>40</v>
      </c>
      <c r="E962" s="221">
        <v>1998</v>
      </c>
      <c r="F962" s="358">
        <f t="shared" si="116"/>
        <v>28.1</v>
      </c>
      <c r="G962" s="358">
        <v>3</v>
      </c>
      <c r="H962" s="358">
        <v>6.4</v>
      </c>
      <c r="I962" s="358">
        <v>18.7</v>
      </c>
      <c r="J962" s="358">
        <v>2183.7199999999998</v>
      </c>
      <c r="K962" s="414">
        <v>18.3</v>
      </c>
      <c r="L962" s="358">
        <v>2133.7600000000002</v>
      </c>
      <c r="M962" s="393">
        <f t="shared" si="114"/>
        <v>8.5764097180563888E-3</v>
      </c>
      <c r="N962" s="394">
        <v>224</v>
      </c>
      <c r="O962" s="224">
        <f t="shared" si="115"/>
        <v>1.9211157768446312</v>
      </c>
      <c r="P962" s="219">
        <f t="shared" si="117"/>
        <v>514.58458308338334</v>
      </c>
      <c r="Q962" s="431">
        <f t="shared" si="118"/>
        <v>115.26694661067788</v>
      </c>
      <c r="R962" s="6"/>
      <c r="S962" s="53"/>
      <c r="T962" s="53"/>
    </row>
    <row r="963" spans="1:20" ht="12.75" customHeight="1">
      <c r="A963" s="2059"/>
      <c r="B963" s="17">
        <v>6</v>
      </c>
      <c r="C963" s="392" t="s">
        <v>215</v>
      </c>
      <c r="D963" s="221">
        <v>40</v>
      </c>
      <c r="E963" s="221">
        <v>1986</v>
      </c>
      <c r="F963" s="358">
        <f t="shared" si="116"/>
        <v>35.6</v>
      </c>
      <c r="G963" s="358">
        <v>3.7</v>
      </c>
      <c r="H963" s="358">
        <v>6.4</v>
      </c>
      <c r="I963" s="358">
        <v>25.5</v>
      </c>
      <c r="J963" s="358">
        <v>2246.36</v>
      </c>
      <c r="K963" s="414">
        <v>25.5</v>
      </c>
      <c r="L963" s="358">
        <v>2246.4</v>
      </c>
      <c r="M963" s="393">
        <f t="shared" si="114"/>
        <v>1.1351495726495726E-2</v>
      </c>
      <c r="N963" s="394">
        <v>224</v>
      </c>
      <c r="O963" s="224">
        <f t="shared" si="115"/>
        <v>2.5427350427350426</v>
      </c>
      <c r="P963" s="219">
        <f t="shared" si="117"/>
        <v>681.08974358974365</v>
      </c>
      <c r="Q963" s="431">
        <f t="shared" si="118"/>
        <v>152.56410256410254</v>
      </c>
      <c r="R963" s="6"/>
      <c r="S963" s="53"/>
      <c r="T963" s="53"/>
    </row>
    <row r="964" spans="1:20" ht="12.75" customHeight="1">
      <c r="A964" s="2059"/>
      <c r="B964" s="17">
        <v>7</v>
      </c>
      <c r="C964" s="392" t="s">
        <v>216</v>
      </c>
      <c r="D964" s="221">
        <v>40</v>
      </c>
      <c r="E964" s="221">
        <v>1992</v>
      </c>
      <c r="F964" s="427">
        <f t="shared" si="116"/>
        <v>34.599999999999994</v>
      </c>
      <c r="G964" s="358">
        <v>3.8</v>
      </c>
      <c r="H964" s="358">
        <v>6.4</v>
      </c>
      <c r="I964" s="358">
        <v>24.4</v>
      </c>
      <c r="J964" s="358">
        <v>2227.7199999999998</v>
      </c>
      <c r="K964" s="414">
        <v>24.4</v>
      </c>
      <c r="L964" s="358">
        <v>2227.7199999999998</v>
      </c>
      <c r="M964" s="391">
        <f t="shared" si="114"/>
        <v>1.0952902519167579E-2</v>
      </c>
      <c r="N964" s="394">
        <v>224</v>
      </c>
      <c r="O964" s="224">
        <f t="shared" si="115"/>
        <v>2.4534501642935376</v>
      </c>
      <c r="P964" s="219">
        <f t="shared" si="117"/>
        <v>657.17415115005474</v>
      </c>
      <c r="Q964" s="431">
        <f t="shared" si="118"/>
        <v>147.20700985761226</v>
      </c>
      <c r="R964" s="6"/>
      <c r="S964" s="53"/>
      <c r="T964" s="53"/>
    </row>
    <row r="965" spans="1:20" ht="12.75" customHeight="1">
      <c r="A965" s="2059"/>
      <c r="B965" s="17">
        <v>8</v>
      </c>
      <c r="C965" s="392" t="s">
        <v>217</v>
      </c>
      <c r="D965" s="221">
        <v>20</v>
      </c>
      <c r="E965" s="221">
        <v>1991</v>
      </c>
      <c r="F965" s="427">
        <f t="shared" si="116"/>
        <v>20.200000000000003</v>
      </c>
      <c r="G965" s="358">
        <v>1.2</v>
      </c>
      <c r="H965" s="358">
        <v>3.2</v>
      </c>
      <c r="I965" s="358">
        <v>15.8</v>
      </c>
      <c r="J965" s="358">
        <v>1074.5999999999999</v>
      </c>
      <c r="K965" s="414">
        <v>15.8</v>
      </c>
      <c r="L965" s="358">
        <v>1074.5999999999999</v>
      </c>
      <c r="M965" s="391">
        <f t="shared" si="114"/>
        <v>1.4703145356411689E-2</v>
      </c>
      <c r="N965" s="394">
        <v>224</v>
      </c>
      <c r="O965" s="224">
        <f t="shared" si="115"/>
        <v>3.2935045598362183</v>
      </c>
      <c r="P965" s="219">
        <f t="shared" si="117"/>
        <v>882.18872138470135</v>
      </c>
      <c r="Q965" s="431">
        <f t="shared" si="118"/>
        <v>197.61027359017311</v>
      </c>
      <c r="R965" s="6"/>
      <c r="S965" s="53"/>
      <c r="T965" s="53"/>
    </row>
    <row r="966" spans="1:20" ht="13.5" customHeight="1">
      <c r="A966" s="2059"/>
      <c r="B966" s="17">
        <v>9</v>
      </c>
      <c r="C966" s="392"/>
      <c r="D966" s="221"/>
      <c r="E966" s="221"/>
      <c r="F966" s="358"/>
      <c r="G966" s="358"/>
      <c r="H966" s="358"/>
      <c r="I966" s="358"/>
      <c r="J966" s="358"/>
      <c r="K966" s="414"/>
      <c r="L966" s="358"/>
      <c r="M966" s="393"/>
      <c r="N966" s="394"/>
      <c r="O966" s="224"/>
      <c r="P966" s="224"/>
      <c r="Q966" s="431"/>
      <c r="R966" s="6"/>
      <c r="S966" s="53"/>
      <c r="T966" s="53"/>
    </row>
    <row r="967" spans="1:20" ht="13.5" customHeight="1" thickBot="1">
      <c r="A967" s="2060"/>
      <c r="B967" s="54"/>
      <c r="C967" s="415"/>
      <c r="D967" s="360"/>
      <c r="E967" s="360"/>
      <c r="F967" s="362"/>
      <c r="G967" s="362"/>
      <c r="H967" s="362"/>
      <c r="I967" s="362"/>
      <c r="J967" s="362"/>
      <c r="K967" s="416"/>
      <c r="L967" s="362"/>
      <c r="M967" s="395"/>
      <c r="N967" s="396"/>
      <c r="O967" s="363"/>
      <c r="P967" s="363"/>
      <c r="Q967" s="432"/>
      <c r="R967" s="6"/>
      <c r="S967" s="53"/>
      <c r="T967" s="53"/>
    </row>
    <row r="968" spans="1:20" ht="12.75">
      <c r="A968" s="2062" t="s">
        <v>30</v>
      </c>
      <c r="B968" s="96">
        <v>1</v>
      </c>
      <c r="C968" s="397" t="s">
        <v>96</v>
      </c>
      <c r="D968" s="365">
        <v>10</v>
      </c>
      <c r="E968" s="365">
        <v>1968</v>
      </c>
      <c r="F968" s="186">
        <f t="shared" ref="F968:F975" si="119">SUM(G968+H968+I968)</f>
        <v>12.2</v>
      </c>
      <c r="G968" s="368">
        <v>1.5</v>
      </c>
      <c r="H968" s="368">
        <v>1.6</v>
      </c>
      <c r="I968" s="368">
        <v>9.1</v>
      </c>
      <c r="J968" s="368">
        <v>665.8</v>
      </c>
      <c r="K968" s="417">
        <v>9.1</v>
      </c>
      <c r="L968" s="368">
        <v>665.81</v>
      </c>
      <c r="M968" s="398">
        <f t="shared" ref="M968:M975" si="120">SUM(K968/L968)</f>
        <v>1.3667562818221415E-2</v>
      </c>
      <c r="N968" s="399">
        <v>224</v>
      </c>
      <c r="O968" s="400">
        <f>SUM(M968*N968)</f>
        <v>3.061534071281597</v>
      </c>
      <c r="P968" s="187">
        <f t="shared" ref="P968:P975" si="121">SUM(M968*60*1000)</f>
        <v>820.05376909328493</v>
      </c>
      <c r="Q968" s="433">
        <f t="shared" ref="Q968:Q985" si="122">SUM(O968*60)</f>
        <v>183.69204427689581</v>
      </c>
      <c r="R968" s="6"/>
      <c r="S968" s="53"/>
      <c r="T968" s="53"/>
    </row>
    <row r="969" spans="1:20" ht="12.75">
      <c r="A969" s="2063"/>
      <c r="B969" s="97">
        <v>2</v>
      </c>
      <c r="C969" s="401" t="s">
        <v>99</v>
      </c>
      <c r="D969" s="370">
        <v>40</v>
      </c>
      <c r="E969" s="370">
        <v>1975</v>
      </c>
      <c r="F969" s="186">
        <f t="shared" si="119"/>
        <v>41.5</v>
      </c>
      <c r="G969" s="373">
        <v>2.1</v>
      </c>
      <c r="H969" s="373">
        <v>6.4</v>
      </c>
      <c r="I969" s="373">
        <v>33</v>
      </c>
      <c r="J969" s="373">
        <v>2260.9299999999998</v>
      </c>
      <c r="K969" s="418">
        <v>33</v>
      </c>
      <c r="L969" s="373">
        <v>2260.9</v>
      </c>
      <c r="M969" s="402">
        <f t="shared" si="120"/>
        <v>1.4595957362112432E-2</v>
      </c>
      <c r="N969" s="399">
        <v>224</v>
      </c>
      <c r="O969" s="400">
        <f t="shared" ref="O969:O975" si="123">SUM(M969*N969)</f>
        <v>3.2694944491131848</v>
      </c>
      <c r="P969" s="187">
        <f t="shared" si="121"/>
        <v>875.75744172674581</v>
      </c>
      <c r="Q969" s="433">
        <f t="shared" si="122"/>
        <v>196.1696669467911</v>
      </c>
      <c r="R969" s="6"/>
      <c r="S969" s="53"/>
      <c r="T969" s="53"/>
    </row>
    <row r="970" spans="1:20" ht="12.75">
      <c r="A970" s="2063"/>
      <c r="B970" s="97">
        <v>3</v>
      </c>
      <c r="C970" s="401" t="s">
        <v>98</v>
      </c>
      <c r="D970" s="370">
        <v>50</v>
      </c>
      <c r="E970" s="370">
        <v>1969</v>
      </c>
      <c r="F970" s="186">
        <f t="shared" si="119"/>
        <v>47</v>
      </c>
      <c r="G970" s="373">
        <v>4.5</v>
      </c>
      <c r="H970" s="373">
        <v>7.9</v>
      </c>
      <c r="I970" s="373">
        <v>34.6</v>
      </c>
      <c r="J970" s="373">
        <v>2582.6</v>
      </c>
      <c r="K970" s="418">
        <v>34.6</v>
      </c>
      <c r="L970" s="373">
        <v>2582.6</v>
      </c>
      <c r="M970" s="402">
        <f t="shared" si="120"/>
        <v>1.3397351506234029E-2</v>
      </c>
      <c r="N970" s="399">
        <v>224</v>
      </c>
      <c r="O970" s="400">
        <f t="shared" si="123"/>
        <v>3.0010067373964224</v>
      </c>
      <c r="P970" s="187">
        <f t="shared" si="121"/>
        <v>803.84109037404176</v>
      </c>
      <c r="Q970" s="433">
        <f t="shared" si="122"/>
        <v>180.06040424378534</v>
      </c>
      <c r="R970" s="6"/>
      <c r="S970" s="53"/>
      <c r="T970" s="53"/>
    </row>
    <row r="971" spans="1:20" ht="12.75">
      <c r="A971" s="2063"/>
      <c r="B971" s="97">
        <v>4</v>
      </c>
      <c r="C971" s="401" t="s">
        <v>95</v>
      </c>
      <c r="D971" s="370">
        <v>40</v>
      </c>
      <c r="E971" s="370">
        <v>1980</v>
      </c>
      <c r="F971" s="186">
        <f t="shared" si="119"/>
        <v>38</v>
      </c>
      <c r="G971" s="373">
        <v>3.9</v>
      </c>
      <c r="H971" s="373">
        <v>6.4</v>
      </c>
      <c r="I971" s="373">
        <v>27.7</v>
      </c>
      <c r="J971" s="373">
        <v>2208.7600000000002</v>
      </c>
      <c r="K971" s="418">
        <v>27.7</v>
      </c>
      <c r="L971" s="373">
        <v>2208.8000000000002</v>
      </c>
      <c r="M971" s="402">
        <f t="shared" si="120"/>
        <v>1.2540746106483158E-2</v>
      </c>
      <c r="N971" s="399">
        <v>224</v>
      </c>
      <c r="O971" s="400">
        <f t="shared" si="123"/>
        <v>2.8091271278522272</v>
      </c>
      <c r="P971" s="187">
        <f t="shared" si="121"/>
        <v>752.44476638898948</v>
      </c>
      <c r="Q971" s="433">
        <f t="shared" si="122"/>
        <v>168.54762767113363</v>
      </c>
      <c r="R971" s="6"/>
      <c r="S971" s="53"/>
      <c r="T971" s="53"/>
    </row>
    <row r="972" spans="1:20" ht="12.75">
      <c r="A972" s="2063"/>
      <c r="B972" s="97">
        <v>5</v>
      </c>
      <c r="C972" s="401" t="s">
        <v>93</v>
      </c>
      <c r="D972" s="370">
        <v>50</v>
      </c>
      <c r="E972" s="370">
        <v>1978</v>
      </c>
      <c r="F972" s="186">
        <f t="shared" si="119"/>
        <v>43.7</v>
      </c>
      <c r="G972" s="373">
        <v>3.8</v>
      </c>
      <c r="H972" s="373">
        <v>8</v>
      </c>
      <c r="I972" s="373">
        <v>31.9</v>
      </c>
      <c r="J972" s="373">
        <v>2609.15</v>
      </c>
      <c r="K972" s="418">
        <v>31</v>
      </c>
      <c r="L972" s="373">
        <v>2537.29</v>
      </c>
      <c r="M972" s="402">
        <f t="shared" si="120"/>
        <v>1.2217759893429605E-2</v>
      </c>
      <c r="N972" s="399">
        <v>224</v>
      </c>
      <c r="O972" s="400">
        <f t="shared" si="123"/>
        <v>2.7367782161282315</v>
      </c>
      <c r="P972" s="187">
        <f t="shared" si="121"/>
        <v>733.06559360577626</v>
      </c>
      <c r="Q972" s="433">
        <f t="shared" si="122"/>
        <v>164.2066929676939</v>
      </c>
      <c r="R972" s="6"/>
      <c r="S972" s="53"/>
      <c r="T972" s="53"/>
    </row>
    <row r="973" spans="1:20" ht="12.75">
      <c r="A973" s="2063"/>
      <c r="B973" s="97">
        <v>6</v>
      </c>
      <c r="C973" s="401" t="s">
        <v>94</v>
      </c>
      <c r="D973" s="370">
        <v>20</v>
      </c>
      <c r="E973" s="370">
        <v>1979</v>
      </c>
      <c r="F973" s="186">
        <f t="shared" si="119"/>
        <v>20.2</v>
      </c>
      <c r="G973" s="373">
        <v>1.6</v>
      </c>
      <c r="H973" s="373">
        <v>3.1</v>
      </c>
      <c r="I973" s="373">
        <v>15.5</v>
      </c>
      <c r="J973" s="373">
        <v>1072.6199999999999</v>
      </c>
      <c r="K973" s="418">
        <v>15.5</v>
      </c>
      <c r="L973" s="373">
        <v>1072.6199999999999</v>
      </c>
      <c r="M973" s="398">
        <f t="shared" si="120"/>
        <v>1.4450597602133096E-2</v>
      </c>
      <c r="N973" s="399">
        <v>224</v>
      </c>
      <c r="O973" s="400">
        <f t="shared" si="123"/>
        <v>3.2369338628778133</v>
      </c>
      <c r="P973" s="187">
        <f t="shared" si="121"/>
        <v>867.03585612798577</v>
      </c>
      <c r="Q973" s="433">
        <f t="shared" si="122"/>
        <v>194.2160317726688</v>
      </c>
      <c r="R973" s="6"/>
      <c r="S973" s="53"/>
      <c r="T973" s="53"/>
    </row>
    <row r="974" spans="1:20" ht="12.75">
      <c r="A974" s="2063"/>
      <c r="B974" s="97">
        <v>7</v>
      </c>
      <c r="C974" s="401" t="s">
        <v>97</v>
      </c>
      <c r="D974" s="370">
        <v>50</v>
      </c>
      <c r="E974" s="370">
        <v>1973</v>
      </c>
      <c r="F974" s="186">
        <f t="shared" si="119"/>
        <v>42.099999999999994</v>
      </c>
      <c r="G974" s="373">
        <v>3.4</v>
      </c>
      <c r="H974" s="373">
        <v>7.8</v>
      </c>
      <c r="I974" s="373">
        <v>30.9</v>
      </c>
      <c r="J974" s="373">
        <v>2510.2199999999998</v>
      </c>
      <c r="K974" s="418">
        <v>30.9</v>
      </c>
      <c r="L974" s="373">
        <v>2510.1999999999998</v>
      </c>
      <c r="M974" s="402">
        <f t="shared" si="120"/>
        <v>1.2309776113457096E-2</v>
      </c>
      <c r="N974" s="399">
        <v>224</v>
      </c>
      <c r="O974" s="400">
        <f t="shared" si="123"/>
        <v>2.7573898494143894</v>
      </c>
      <c r="P974" s="187">
        <f t="shared" si="121"/>
        <v>738.5865668074257</v>
      </c>
      <c r="Q974" s="433">
        <f t="shared" si="122"/>
        <v>165.44339096486337</v>
      </c>
      <c r="R974" s="6"/>
      <c r="S974" s="53"/>
      <c r="T974" s="53"/>
    </row>
    <row r="975" spans="1:20" ht="12.75">
      <c r="A975" s="2063"/>
      <c r="B975" s="97">
        <v>8</v>
      </c>
      <c r="C975" s="401" t="s">
        <v>194</v>
      </c>
      <c r="D975" s="370">
        <v>45</v>
      </c>
      <c r="E975" s="370">
        <v>1981</v>
      </c>
      <c r="F975" s="186">
        <f t="shared" si="119"/>
        <v>44</v>
      </c>
      <c r="G975" s="373">
        <v>2.8</v>
      </c>
      <c r="H975" s="373">
        <v>7.2</v>
      </c>
      <c r="I975" s="373">
        <v>34</v>
      </c>
      <c r="J975" s="373">
        <v>2250.5500000000002</v>
      </c>
      <c r="K975" s="418">
        <v>34</v>
      </c>
      <c r="L975" s="373">
        <v>2250.5500000000002</v>
      </c>
      <c r="M975" s="398">
        <f t="shared" si="120"/>
        <v>1.5107418186665481E-2</v>
      </c>
      <c r="N975" s="399">
        <v>224</v>
      </c>
      <c r="O975" s="400">
        <f t="shared" si="123"/>
        <v>3.3840616738130676</v>
      </c>
      <c r="P975" s="187">
        <f t="shared" si="121"/>
        <v>906.44509119992892</v>
      </c>
      <c r="Q975" s="433">
        <f t="shared" si="122"/>
        <v>203.04370042878406</v>
      </c>
      <c r="R975" s="6"/>
      <c r="S975" s="53"/>
      <c r="T975" s="53"/>
    </row>
    <row r="976" spans="1:20" ht="12.75">
      <c r="A976" s="2064"/>
      <c r="B976" s="99">
        <v>9</v>
      </c>
      <c r="C976" s="104"/>
      <c r="D976" s="97"/>
      <c r="E976" s="97"/>
      <c r="F976" s="404"/>
      <c r="G976" s="404"/>
      <c r="H976" s="404"/>
      <c r="I976" s="404"/>
      <c r="J976" s="404"/>
      <c r="K976" s="405"/>
      <c r="L976" s="404"/>
      <c r="M976" s="406"/>
      <c r="N976" s="407"/>
      <c r="O976" s="408"/>
      <c r="P976" s="187"/>
      <c r="Q976" s="433"/>
      <c r="R976" s="6"/>
      <c r="S976" s="53"/>
      <c r="T976" s="53"/>
    </row>
    <row r="977" spans="1:20" ht="13.5" thickBot="1">
      <c r="A977" s="2065"/>
      <c r="B977" s="100">
        <v>10</v>
      </c>
      <c r="C977" s="419"/>
      <c r="D977" s="377"/>
      <c r="E977" s="377"/>
      <c r="F977" s="380"/>
      <c r="G977" s="380"/>
      <c r="H977" s="380"/>
      <c r="I977" s="380"/>
      <c r="J977" s="380"/>
      <c r="K977" s="420"/>
      <c r="L977" s="380"/>
      <c r="M977" s="403"/>
      <c r="N977" s="421"/>
      <c r="O977" s="240"/>
      <c r="P977" s="240"/>
      <c r="Q977" s="434"/>
      <c r="R977" s="6"/>
      <c r="S977" s="53"/>
      <c r="T977" s="53"/>
    </row>
    <row r="978" spans="1:20" ht="12.75">
      <c r="A978" s="2061" t="s">
        <v>12</v>
      </c>
      <c r="B978" s="21">
        <v>1</v>
      </c>
      <c r="C978" s="98" t="s">
        <v>106</v>
      </c>
      <c r="D978" s="315">
        <v>12</v>
      </c>
      <c r="E978" s="315">
        <v>1960</v>
      </c>
      <c r="F978" s="409">
        <f t="shared" ref="F978:F986" si="124">SUM(G978+H978+I978)</f>
        <v>13.8</v>
      </c>
      <c r="G978" s="192">
        <v>0.5</v>
      </c>
      <c r="H978" s="192">
        <v>1.9</v>
      </c>
      <c r="I978" s="192">
        <v>11.4</v>
      </c>
      <c r="J978" s="192">
        <v>530.4</v>
      </c>
      <c r="K978" s="290">
        <v>10.5</v>
      </c>
      <c r="L978" s="192">
        <v>487.4</v>
      </c>
      <c r="M978" s="435">
        <f>SUM(K978/L978)</f>
        <v>2.1542880590890441E-2</v>
      </c>
      <c r="N978" s="436">
        <v>224</v>
      </c>
      <c r="O978" s="437">
        <f>SUM(M978*N978)</f>
        <v>4.825605252359459</v>
      </c>
      <c r="P978" s="303">
        <f t="shared" ref="P978:P986" si="125">SUM(M978*60*1000)</f>
        <v>1292.5728354534265</v>
      </c>
      <c r="Q978" s="438">
        <f t="shared" si="122"/>
        <v>289.53631514156757</v>
      </c>
      <c r="R978" s="6"/>
      <c r="S978" s="53"/>
      <c r="T978" s="53"/>
    </row>
    <row r="979" spans="1:20" ht="12.75">
      <c r="A979" s="2004"/>
      <c r="B979" s="23">
        <v>2</v>
      </c>
      <c r="C979" s="316" t="s">
        <v>195</v>
      </c>
      <c r="D979" s="317">
        <v>8</v>
      </c>
      <c r="E979" s="317">
        <v>1975</v>
      </c>
      <c r="F979" s="193">
        <f t="shared" si="124"/>
        <v>9.5</v>
      </c>
      <c r="G979" s="193"/>
      <c r="H979" s="193">
        <v>0</v>
      </c>
      <c r="I979" s="193">
        <v>9.5</v>
      </c>
      <c r="J979" s="193">
        <v>402.69</v>
      </c>
      <c r="K979" s="291">
        <v>9.5</v>
      </c>
      <c r="L979" s="193">
        <v>402.69</v>
      </c>
      <c r="M979" s="319">
        <f>SUM(K979/L979)</f>
        <v>2.3591348183466192E-2</v>
      </c>
      <c r="N979" s="320">
        <v>224</v>
      </c>
      <c r="O979" s="321">
        <f t="shared" ref="O979:O986" si="126">SUM(M979*N979)</f>
        <v>5.2844619930964267</v>
      </c>
      <c r="P979" s="303">
        <f t="shared" si="125"/>
        <v>1415.4808910079714</v>
      </c>
      <c r="Q979" s="438">
        <f t="shared" si="122"/>
        <v>317.0677195857856</v>
      </c>
      <c r="R979" s="6"/>
      <c r="S979" s="53"/>
      <c r="T979" s="53"/>
    </row>
    <row r="980" spans="1:20" ht="12.75">
      <c r="A980" s="2004"/>
      <c r="B980" s="23">
        <v>3</v>
      </c>
      <c r="C980" s="316" t="s">
        <v>102</v>
      </c>
      <c r="D980" s="317">
        <v>8</v>
      </c>
      <c r="E980" s="317">
        <v>1959</v>
      </c>
      <c r="F980" s="193">
        <f t="shared" si="124"/>
        <v>5.8</v>
      </c>
      <c r="G980" s="193"/>
      <c r="H980" s="193">
        <v>0</v>
      </c>
      <c r="I980" s="193">
        <v>5.8</v>
      </c>
      <c r="J980" s="193">
        <v>303.83</v>
      </c>
      <c r="K980" s="291">
        <v>4.9000000000000004</v>
      </c>
      <c r="L980" s="193">
        <v>256.89999999999998</v>
      </c>
      <c r="M980" s="319">
        <f t="shared" ref="M980:M986" si="127">SUM(K980/L980)</f>
        <v>1.9073569482288832E-2</v>
      </c>
      <c r="N980" s="320">
        <v>224</v>
      </c>
      <c r="O980" s="321">
        <f t="shared" si="126"/>
        <v>4.2724795640326985</v>
      </c>
      <c r="P980" s="303">
        <f t="shared" si="125"/>
        <v>1144.41416893733</v>
      </c>
      <c r="Q980" s="438">
        <f t="shared" si="122"/>
        <v>256.34877384196193</v>
      </c>
      <c r="R980" s="6"/>
      <c r="S980" s="53"/>
      <c r="T980" s="53"/>
    </row>
    <row r="981" spans="1:20" ht="12.75">
      <c r="A981" s="2004"/>
      <c r="B981" s="23">
        <v>4</v>
      </c>
      <c r="C981" s="316" t="s">
        <v>100</v>
      </c>
      <c r="D981" s="317">
        <v>12</v>
      </c>
      <c r="E981" s="317">
        <v>1962</v>
      </c>
      <c r="F981" s="193">
        <f t="shared" si="124"/>
        <v>15.5</v>
      </c>
      <c r="G981" s="193">
        <v>0.8</v>
      </c>
      <c r="H981" s="193">
        <v>1.8</v>
      </c>
      <c r="I981" s="193">
        <v>12.9</v>
      </c>
      <c r="J981" s="193">
        <v>538</v>
      </c>
      <c r="K981" s="291">
        <v>10.8</v>
      </c>
      <c r="L981" s="193">
        <v>451.7</v>
      </c>
      <c r="M981" s="319">
        <f t="shared" si="127"/>
        <v>2.3909674562762898E-2</v>
      </c>
      <c r="N981" s="320">
        <v>224</v>
      </c>
      <c r="O981" s="321">
        <f t="shared" si="126"/>
        <v>5.3557671020588895</v>
      </c>
      <c r="P981" s="303">
        <f t="shared" si="125"/>
        <v>1434.5804737657738</v>
      </c>
      <c r="Q981" s="438">
        <f t="shared" si="122"/>
        <v>321.34602612353336</v>
      </c>
      <c r="R981" s="6"/>
      <c r="S981" s="53"/>
      <c r="T981" s="53"/>
    </row>
    <row r="982" spans="1:20" ht="12.75">
      <c r="A982" s="2004"/>
      <c r="B982" s="23">
        <v>5</v>
      </c>
      <c r="C982" s="316" t="s">
        <v>103</v>
      </c>
      <c r="D982" s="317">
        <v>34</v>
      </c>
      <c r="E982" s="317">
        <v>1964</v>
      </c>
      <c r="F982" s="193">
        <f t="shared" si="124"/>
        <v>21.400000000000002</v>
      </c>
      <c r="G982" s="193">
        <v>1.4</v>
      </c>
      <c r="H982" s="193">
        <v>0.2</v>
      </c>
      <c r="I982" s="193">
        <v>19.8</v>
      </c>
      <c r="J982" s="193">
        <v>1104.75</v>
      </c>
      <c r="K982" s="291">
        <v>19.8</v>
      </c>
      <c r="L982" s="193">
        <v>1104.8</v>
      </c>
      <c r="M982" s="319">
        <f t="shared" si="127"/>
        <v>1.7921795800144823E-2</v>
      </c>
      <c r="N982" s="320">
        <v>224</v>
      </c>
      <c r="O982" s="321">
        <f t="shared" si="126"/>
        <v>4.0144822592324401</v>
      </c>
      <c r="P982" s="303">
        <f t="shared" si="125"/>
        <v>1075.3077480086895</v>
      </c>
      <c r="Q982" s="438">
        <f t="shared" si="122"/>
        <v>240.86893555394641</v>
      </c>
      <c r="R982" s="6"/>
      <c r="S982" s="53"/>
      <c r="T982" s="53"/>
    </row>
    <row r="983" spans="1:20" ht="12.75">
      <c r="A983" s="2004"/>
      <c r="B983" s="23">
        <v>6</v>
      </c>
      <c r="C983" s="316" t="s">
        <v>101</v>
      </c>
      <c r="D983" s="317">
        <v>8</v>
      </c>
      <c r="E983" s="317">
        <v>1962</v>
      </c>
      <c r="F983" s="193">
        <f t="shared" si="124"/>
        <v>8.7000000000000011</v>
      </c>
      <c r="G983" s="193">
        <v>0.5</v>
      </c>
      <c r="H983" s="193">
        <v>1.3</v>
      </c>
      <c r="I983" s="193">
        <v>6.9</v>
      </c>
      <c r="J983" s="193">
        <v>354.74</v>
      </c>
      <c r="K983" s="291">
        <v>6</v>
      </c>
      <c r="L983" s="193">
        <v>305.78699999999998</v>
      </c>
      <c r="M983" s="319">
        <f t="shared" si="127"/>
        <v>1.9621501241059956E-2</v>
      </c>
      <c r="N983" s="320">
        <v>224</v>
      </c>
      <c r="O983" s="321">
        <f t="shared" si="126"/>
        <v>4.39521627799743</v>
      </c>
      <c r="P983" s="303">
        <f t="shared" si="125"/>
        <v>1177.2900744635974</v>
      </c>
      <c r="Q983" s="438">
        <f t="shared" si="122"/>
        <v>263.71297667984578</v>
      </c>
      <c r="R983" s="6"/>
      <c r="S983" s="53"/>
      <c r="T983" s="53"/>
    </row>
    <row r="984" spans="1:20" ht="12.75">
      <c r="A984" s="2004"/>
      <c r="B984" s="23">
        <v>7</v>
      </c>
      <c r="C984" s="316" t="s">
        <v>104</v>
      </c>
      <c r="D984" s="317">
        <v>6</v>
      </c>
      <c r="E984" s="317" t="s">
        <v>105</v>
      </c>
      <c r="F984" s="193">
        <f t="shared" si="124"/>
        <v>6.4</v>
      </c>
      <c r="G984" s="193">
        <v>0.2</v>
      </c>
      <c r="H984" s="193">
        <v>0.9</v>
      </c>
      <c r="I984" s="193">
        <v>5.3</v>
      </c>
      <c r="J984" s="193">
        <v>252.5</v>
      </c>
      <c r="K984" s="291">
        <v>5.3</v>
      </c>
      <c r="L984" s="193">
        <v>252.5</v>
      </c>
      <c r="M984" s="319">
        <f t="shared" si="127"/>
        <v>2.0990099009900988E-2</v>
      </c>
      <c r="N984" s="320">
        <v>224</v>
      </c>
      <c r="O984" s="321">
        <f t="shared" si="126"/>
        <v>4.7017821782178215</v>
      </c>
      <c r="P984" s="303">
        <f t="shared" si="125"/>
        <v>1259.4059405940593</v>
      </c>
      <c r="Q984" s="438">
        <f t="shared" si="122"/>
        <v>282.10693069306927</v>
      </c>
      <c r="R984" s="6"/>
      <c r="S984" s="53"/>
      <c r="T984" s="53"/>
    </row>
    <row r="985" spans="1:20" ht="12.75">
      <c r="A985" s="2004"/>
      <c r="B985" s="23">
        <v>8</v>
      </c>
      <c r="C985" s="316" t="s">
        <v>107</v>
      </c>
      <c r="D985" s="317">
        <v>9</v>
      </c>
      <c r="E985" s="317" t="s">
        <v>105</v>
      </c>
      <c r="F985" s="281">
        <f t="shared" si="124"/>
        <v>5.4</v>
      </c>
      <c r="G985" s="193"/>
      <c r="H985" s="193">
        <v>0</v>
      </c>
      <c r="I985" s="193">
        <v>5.4</v>
      </c>
      <c r="J985" s="193">
        <v>255.12</v>
      </c>
      <c r="K985" s="291">
        <v>5.4</v>
      </c>
      <c r="L985" s="193">
        <v>255.1</v>
      </c>
      <c r="M985" s="259">
        <f t="shared" si="127"/>
        <v>2.1168169345354766E-2</v>
      </c>
      <c r="N985" s="320">
        <v>224</v>
      </c>
      <c r="O985" s="321">
        <f t="shared" si="126"/>
        <v>4.7416699333594678</v>
      </c>
      <c r="P985" s="303">
        <f t="shared" si="125"/>
        <v>1270.0901607212861</v>
      </c>
      <c r="Q985" s="438">
        <f t="shared" si="122"/>
        <v>284.50019600156804</v>
      </c>
      <c r="R985" s="6"/>
      <c r="S985" s="53"/>
      <c r="T985" s="53"/>
    </row>
    <row r="986" spans="1:20" ht="12.75">
      <c r="A986" s="2004"/>
      <c r="B986" s="23">
        <v>9</v>
      </c>
      <c r="C986" s="29" t="s">
        <v>508</v>
      </c>
      <c r="D986" s="23">
        <v>12</v>
      </c>
      <c r="E986" s="23">
        <v>1963</v>
      </c>
      <c r="F986" s="300">
        <f t="shared" si="124"/>
        <v>12.899999999999999</v>
      </c>
      <c r="G986" s="284">
        <v>1</v>
      </c>
      <c r="H986" s="284">
        <v>1.7</v>
      </c>
      <c r="I986" s="284">
        <v>10.199999999999999</v>
      </c>
      <c r="J986" s="284">
        <v>533.91999999999996</v>
      </c>
      <c r="K986" s="298">
        <v>10.199999999999999</v>
      </c>
      <c r="L986" s="284">
        <v>533.9</v>
      </c>
      <c r="M986" s="35">
        <f t="shared" si="127"/>
        <v>1.9104701254916652E-2</v>
      </c>
      <c r="N986" s="320">
        <v>224</v>
      </c>
      <c r="O986" s="303">
        <f t="shared" si="126"/>
        <v>4.2794530811013303</v>
      </c>
      <c r="P986" s="303">
        <f t="shared" si="125"/>
        <v>1146.2820752949992</v>
      </c>
      <c r="Q986" s="438">
        <f t="shared" ref="Q986" si="128">SUM(O986*60)</f>
        <v>256.76718486607979</v>
      </c>
      <c r="R986" s="6"/>
      <c r="S986" s="53"/>
      <c r="T986" s="53"/>
    </row>
    <row r="987" spans="1:20" ht="13.5" thickBot="1">
      <c r="A987" s="2005"/>
      <c r="B987" s="26">
        <v>10</v>
      </c>
      <c r="C987" s="410"/>
      <c r="D987" s="324"/>
      <c r="E987" s="324"/>
      <c r="F987" s="323"/>
      <c r="G987" s="323"/>
      <c r="H987" s="323"/>
      <c r="I987" s="323"/>
      <c r="J987" s="323"/>
      <c r="K987" s="323"/>
      <c r="L987" s="323"/>
      <c r="M987" s="323"/>
      <c r="N987" s="323"/>
      <c r="O987" s="323"/>
      <c r="P987" s="323"/>
      <c r="Q987" s="848"/>
      <c r="S987" s="53"/>
      <c r="T987" s="53"/>
    </row>
    <row r="988" spans="1:20" ht="12.75">
      <c r="Q988" s="115"/>
      <c r="S988" s="53"/>
      <c r="T988" s="53"/>
    </row>
    <row r="990" spans="1:20" ht="15">
      <c r="A990" s="2013" t="s">
        <v>196</v>
      </c>
      <c r="B990" s="2013"/>
      <c r="C990" s="2013"/>
      <c r="D990" s="2013"/>
      <c r="E990" s="2013"/>
      <c r="F990" s="2013"/>
      <c r="G990" s="2013"/>
      <c r="H990" s="2013"/>
      <c r="I990" s="2013"/>
      <c r="J990" s="2013"/>
      <c r="K990" s="2013"/>
      <c r="L990" s="2013"/>
      <c r="M990" s="2013"/>
      <c r="N990" s="2013"/>
      <c r="O990" s="2013"/>
      <c r="P990" s="2013"/>
      <c r="Q990" s="2013"/>
    </row>
    <row r="991" spans="1:20" ht="13.5" thickBot="1">
      <c r="A991" s="1330"/>
      <c r="B991" s="1330"/>
      <c r="C991" s="1330"/>
      <c r="D991" s="1330"/>
      <c r="E991" s="1986" t="s">
        <v>559</v>
      </c>
      <c r="F991" s="1986"/>
      <c r="G991" s="1986"/>
      <c r="H991" s="1986"/>
      <c r="I991" s="1330">
        <v>2.5</v>
      </c>
      <c r="J991" s="1330" t="s">
        <v>558</v>
      </c>
      <c r="K991" s="1330" t="s">
        <v>560</v>
      </c>
      <c r="L991" s="1330">
        <v>465</v>
      </c>
      <c r="M991" s="1330"/>
      <c r="N991" s="1330"/>
      <c r="O991" s="1330"/>
      <c r="P991" s="1330"/>
      <c r="Q991" s="1330"/>
    </row>
    <row r="992" spans="1:20">
      <c r="A992" s="2015" t="s">
        <v>1</v>
      </c>
      <c r="B992" s="2018" t="s">
        <v>0</v>
      </c>
      <c r="C992" s="1990" t="s">
        <v>2</v>
      </c>
      <c r="D992" s="1990" t="s">
        <v>3</v>
      </c>
      <c r="E992" s="1990" t="s">
        <v>13</v>
      </c>
      <c r="F992" s="1993" t="s">
        <v>14</v>
      </c>
      <c r="G992" s="1994"/>
      <c r="H992" s="1994"/>
      <c r="I992" s="1995"/>
      <c r="J992" s="1990" t="s">
        <v>4</v>
      </c>
      <c r="K992" s="1990" t="s">
        <v>15</v>
      </c>
      <c r="L992" s="1990" t="s">
        <v>5</v>
      </c>
      <c r="M992" s="1990" t="s">
        <v>6</v>
      </c>
      <c r="N992" s="1990" t="s">
        <v>16</v>
      </c>
      <c r="O992" s="2020" t="s">
        <v>17</v>
      </c>
      <c r="P992" s="1990" t="s">
        <v>25</v>
      </c>
      <c r="Q992" s="2009" t="s">
        <v>26</v>
      </c>
    </row>
    <row r="993" spans="1:17" ht="33.75">
      <c r="A993" s="2016"/>
      <c r="B993" s="2019"/>
      <c r="C993" s="1991"/>
      <c r="D993" s="1992"/>
      <c r="E993" s="1992"/>
      <c r="F993" s="832" t="s">
        <v>18</v>
      </c>
      <c r="G993" s="832" t="s">
        <v>19</v>
      </c>
      <c r="H993" s="832" t="s">
        <v>20</v>
      </c>
      <c r="I993" s="832" t="s">
        <v>21</v>
      </c>
      <c r="J993" s="1992"/>
      <c r="K993" s="1992"/>
      <c r="L993" s="1992"/>
      <c r="M993" s="1992"/>
      <c r="N993" s="1992"/>
      <c r="O993" s="2021"/>
      <c r="P993" s="1992"/>
      <c r="Q993" s="2010"/>
    </row>
    <row r="994" spans="1:17" ht="12" thickBot="1">
      <c r="A994" s="2017"/>
      <c r="B994" s="2051"/>
      <c r="C994" s="2052"/>
      <c r="D994" s="38" t="s">
        <v>7</v>
      </c>
      <c r="E994" s="38" t="s">
        <v>8</v>
      </c>
      <c r="F994" s="38" t="s">
        <v>9</v>
      </c>
      <c r="G994" s="38" t="s">
        <v>9</v>
      </c>
      <c r="H994" s="38" t="s">
        <v>9</v>
      </c>
      <c r="I994" s="38" t="s">
        <v>9</v>
      </c>
      <c r="J994" s="38" t="s">
        <v>22</v>
      </c>
      <c r="K994" s="38" t="s">
        <v>9</v>
      </c>
      <c r="L994" s="38" t="s">
        <v>22</v>
      </c>
      <c r="M994" s="38" t="s">
        <v>65</v>
      </c>
      <c r="N994" s="38" t="s">
        <v>10</v>
      </c>
      <c r="O994" s="38" t="s">
        <v>66</v>
      </c>
      <c r="P994" s="39" t="s">
        <v>27</v>
      </c>
      <c r="Q994" s="40" t="s">
        <v>28</v>
      </c>
    </row>
    <row r="995" spans="1:17">
      <c r="A995" s="1996" t="s">
        <v>11</v>
      </c>
      <c r="B995" s="60">
        <v>1</v>
      </c>
      <c r="C995" s="1083" t="s">
        <v>573</v>
      </c>
      <c r="D995" s="1031">
        <v>6</v>
      </c>
      <c r="E995" s="1031">
        <v>1983</v>
      </c>
      <c r="F995" s="808">
        <v>4.3</v>
      </c>
      <c r="G995" s="1084">
        <v>0.51</v>
      </c>
      <c r="H995" s="1084">
        <v>1.1200000000000001</v>
      </c>
      <c r="I995" s="1084">
        <v>2.67</v>
      </c>
      <c r="J995" s="808">
        <v>396</v>
      </c>
      <c r="K995" s="1333">
        <v>2.67</v>
      </c>
      <c r="L995" s="808">
        <v>396</v>
      </c>
      <c r="M995" s="1033">
        <f>K995/L995</f>
        <v>6.7424242424242425E-3</v>
      </c>
      <c r="N995" s="1084">
        <v>204.81</v>
      </c>
      <c r="O995" s="1085">
        <f>M995*N995</f>
        <v>1.3809159090909091</v>
      </c>
      <c r="P995" s="1085">
        <f>M995*60*1000</f>
        <v>404.54545454545456</v>
      </c>
      <c r="Q995" s="703">
        <f>P995*N995/1000</f>
        <v>82.854954545454547</v>
      </c>
    </row>
    <row r="996" spans="1:17">
      <c r="A996" s="1997"/>
      <c r="B996" s="64">
        <v>2</v>
      </c>
      <c r="C996" s="1086" t="s">
        <v>574</v>
      </c>
      <c r="D996" s="1038">
        <v>12</v>
      </c>
      <c r="E996" s="1038">
        <v>1961</v>
      </c>
      <c r="F996" s="704">
        <v>8.1</v>
      </c>
      <c r="G996" s="1087">
        <v>0.66300000000000003</v>
      </c>
      <c r="H996" s="1087">
        <v>1.92</v>
      </c>
      <c r="I996" s="1087">
        <v>5.5170000000000003</v>
      </c>
      <c r="J996" s="704">
        <v>555</v>
      </c>
      <c r="K996" s="1088">
        <v>5.17</v>
      </c>
      <c r="L996" s="704">
        <v>555</v>
      </c>
      <c r="M996" s="705">
        <f t="shared" ref="M996:M998" si="129">K996/L996</f>
        <v>9.3153153153153149E-3</v>
      </c>
      <c r="N996" s="1087">
        <v>204.81</v>
      </c>
      <c r="O996" s="706">
        <f t="shared" ref="O996:O998" si="130">M996*N996</f>
        <v>1.9078697297297296</v>
      </c>
      <c r="P996" s="1085">
        <f t="shared" ref="P996:P998" si="131">M996*60*1000</f>
        <v>558.91891891891885</v>
      </c>
      <c r="Q996" s="707">
        <f t="shared" ref="Q996:Q998" si="132">P996*N996/1000</f>
        <v>114.47218378378376</v>
      </c>
    </row>
    <row r="997" spans="1:17">
      <c r="A997" s="1998"/>
      <c r="B997" s="56">
        <v>3</v>
      </c>
      <c r="C997" s="1086" t="s">
        <v>575</v>
      </c>
      <c r="D997" s="1038">
        <v>11</v>
      </c>
      <c r="E997" s="1038">
        <v>1964</v>
      </c>
      <c r="F997" s="704">
        <v>6.1</v>
      </c>
      <c r="G997" s="1087">
        <v>0.46</v>
      </c>
      <c r="H997" s="1087">
        <v>1.84</v>
      </c>
      <c r="I997" s="1087">
        <v>3.8</v>
      </c>
      <c r="J997" s="704">
        <v>537</v>
      </c>
      <c r="K997" s="1088">
        <v>3.8</v>
      </c>
      <c r="L997" s="704">
        <v>537</v>
      </c>
      <c r="M997" s="705">
        <f t="shared" si="129"/>
        <v>7.0763500931098691E-3</v>
      </c>
      <c r="N997" s="1087">
        <v>204.81</v>
      </c>
      <c r="O997" s="706">
        <f t="shared" si="130"/>
        <v>1.4493072625698322</v>
      </c>
      <c r="P997" s="1085">
        <f t="shared" si="131"/>
        <v>424.5810055865922</v>
      </c>
      <c r="Q997" s="707">
        <f t="shared" si="132"/>
        <v>86.958435754189949</v>
      </c>
    </row>
    <row r="998" spans="1:17">
      <c r="A998" s="1998"/>
      <c r="B998" s="56">
        <v>4</v>
      </c>
      <c r="C998" s="1086" t="s">
        <v>576</v>
      </c>
      <c r="D998" s="1038">
        <v>13</v>
      </c>
      <c r="E998" s="1038">
        <v>2003</v>
      </c>
      <c r="F998" s="704">
        <v>12.3</v>
      </c>
      <c r="G998" s="1087">
        <v>0.81599999999999995</v>
      </c>
      <c r="H998" s="1087">
        <v>2.1</v>
      </c>
      <c r="I998" s="1087">
        <v>9.3800000000000008</v>
      </c>
      <c r="J998" s="704">
        <v>666</v>
      </c>
      <c r="K998" s="1088">
        <v>9.3800000000000008</v>
      </c>
      <c r="L998" s="704">
        <v>666</v>
      </c>
      <c r="M998" s="705">
        <f t="shared" si="129"/>
        <v>1.4084084084084085E-2</v>
      </c>
      <c r="N998" s="1087">
        <v>204.81</v>
      </c>
      <c r="O998" s="706">
        <f t="shared" si="130"/>
        <v>2.8845612612612617</v>
      </c>
      <c r="P998" s="1085">
        <f t="shared" si="131"/>
        <v>845.04504504504507</v>
      </c>
      <c r="Q998" s="707">
        <f t="shared" si="132"/>
        <v>173.07367567567567</v>
      </c>
    </row>
    <row r="999" spans="1:17">
      <c r="A999" s="1998"/>
      <c r="B999" s="56">
        <v>5</v>
      </c>
      <c r="C999" s="1037"/>
      <c r="D999" s="1089"/>
      <c r="E999" s="1089"/>
      <c r="F999" s="1039"/>
      <c r="G999" s="1090"/>
      <c r="H999" s="1039"/>
      <c r="I999" s="1090"/>
      <c r="J999" s="1039"/>
      <c r="K999" s="1091"/>
      <c r="L999" s="1039"/>
      <c r="M999" s="1072"/>
      <c r="N999" s="1090"/>
      <c r="O999" s="1041"/>
      <c r="P999" s="1035"/>
      <c r="Q999" s="1042"/>
    </row>
    <row r="1000" spans="1:17">
      <c r="A1000" s="1998"/>
      <c r="B1000" s="65"/>
      <c r="C1000" s="1037"/>
      <c r="D1000" s="1089"/>
      <c r="E1000" s="1089"/>
      <c r="F1000" s="1039"/>
      <c r="G1000" s="1090"/>
      <c r="H1000" s="1039"/>
      <c r="I1000" s="1039"/>
      <c r="J1000" s="1039"/>
      <c r="K1000" s="1071"/>
      <c r="L1000" s="1039"/>
      <c r="M1000" s="1072"/>
      <c r="N1000" s="1090"/>
      <c r="O1000" s="1041"/>
      <c r="P1000" s="1035"/>
      <c r="Q1000" s="1042"/>
    </row>
    <row r="1001" spans="1:17">
      <c r="A1001" s="1998"/>
      <c r="B1001" s="65"/>
      <c r="C1001" s="1086"/>
      <c r="D1001" s="1038"/>
      <c r="E1001" s="1038"/>
      <c r="F1001" s="704"/>
      <c r="G1001" s="1087"/>
      <c r="H1001" s="1087"/>
      <c r="I1001" s="1087"/>
      <c r="J1001" s="704"/>
      <c r="K1001" s="1088"/>
      <c r="L1001" s="704"/>
      <c r="M1001" s="705"/>
      <c r="N1001" s="1087"/>
      <c r="O1001" s="706"/>
      <c r="P1001" s="1085"/>
      <c r="Q1001" s="707"/>
    </row>
    <row r="1002" spans="1:17" ht="12" thickBot="1">
      <c r="A1002" s="1998"/>
      <c r="B1002" s="65" t="s">
        <v>39</v>
      </c>
      <c r="C1002" s="1096"/>
      <c r="D1002" s="1097"/>
      <c r="E1002" s="1097"/>
      <c r="F1002" s="824"/>
      <c r="G1002" s="824"/>
      <c r="H1002" s="1098"/>
      <c r="I1002" s="1098"/>
      <c r="J1002" s="824"/>
      <c r="K1002" s="1099"/>
      <c r="L1002" s="824"/>
      <c r="M1002" s="825"/>
      <c r="N1002" s="1098"/>
      <c r="O1002" s="826"/>
      <c r="P1002" s="1100"/>
      <c r="Q1002" s="827"/>
    </row>
    <row r="1003" spans="1:17">
      <c r="A1003" s="1999" t="s">
        <v>29</v>
      </c>
      <c r="B1003" s="1335">
        <v>1</v>
      </c>
      <c r="C1003" s="1340" t="s">
        <v>577</v>
      </c>
      <c r="D1003" s="1341">
        <v>28</v>
      </c>
      <c r="E1003" s="1341">
        <v>1974</v>
      </c>
      <c r="F1003" s="1046">
        <v>26.4</v>
      </c>
      <c r="G1003" s="1211">
        <v>1.86</v>
      </c>
      <c r="H1003" s="1211">
        <v>4.4800000000000004</v>
      </c>
      <c r="I1003" s="1046">
        <v>20</v>
      </c>
      <c r="J1003" s="1046">
        <v>1391</v>
      </c>
      <c r="K1003" s="1047">
        <v>20</v>
      </c>
      <c r="L1003" s="1046">
        <v>1391</v>
      </c>
      <c r="M1003" s="1322">
        <f>K1003/L1003</f>
        <v>1.4378145219266714E-2</v>
      </c>
      <c r="N1003" s="1211">
        <v>204.81</v>
      </c>
      <c r="O1003" s="1323">
        <f t="shared" ref="O1003:O1008" si="133">M1003*N1003</f>
        <v>2.944787922358016</v>
      </c>
      <c r="P1003" s="1323">
        <f t="shared" ref="P1003:P1008" si="134">M1003*60*1000</f>
        <v>862.68871315600279</v>
      </c>
      <c r="Q1003" s="1324">
        <f t="shared" ref="Q1003:Q1008" si="135">P1003*N1003/1000</f>
        <v>176.68727534148096</v>
      </c>
    </row>
    <row r="1004" spans="1:17">
      <c r="A1004" s="2000"/>
      <c r="B1004" s="67">
        <v>2</v>
      </c>
      <c r="C1004" s="1336" t="s">
        <v>578</v>
      </c>
      <c r="D1004" s="1337">
        <v>29</v>
      </c>
      <c r="E1004" s="1337">
        <v>1974</v>
      </c>
      <c r="F1004" s="1045">
        <v>26.6</v>
      </c>
      <c r="G1004" s="1214">
        <v>2.54</v>
      </c>
      <c r="H1004" s="1214">
        <v>4.4800000000000004</v>
      </c>
      <c r="I1004" s="1045">
        <v>19.600000000000001</v>
      </c>
      <c r="J1004" s="1045">
        <v>1359</v>
      </c>
      <c r="K1004" s="1052">
        <v>19.600000000000001</v>
      </c>
      <c r="L1004" s="1045">
        <v>1359</v>
      </c>
      <c r="M1004" s="1048">
        <f>K1004/L1004</f>
        <v>1.4422369389256808E-2</v>
      </c>
      <c r="N1004" s="1214">
        <v>204.81</v>
      </c>
      <c r="O1004" s="1049">
        <f t="shared" si="133"/>
        <v>2.9538454746136869</v>
      </c>
      <c r="P1004" s="1049">
        <f t="shared" si="134"/>
        <v>865.3421633554085</v>
      </c>
      <c r="Q1004" s="1050">
        <f t="shared" si="135"/>
        <v>177.23072847682121</v>
      </c>
    </row>
    <row r="1005" spans="1:17">
      <c r="A1005" s="2000"/>
      <c r="B1005" s="17">
        <v>3</v>
      </c>
      <c r="C1005" s="1336" t="s">
        <v>579</v>
      </c>
      <c r="D1005" s="1337">
        <v>48</v>
      </c>
      <c r="E1005" s="1337">
        <v>1979</v>
      </c>
      <c r="F1005" s="1045">
        <v>46.1</v>
      </c>
      <c r="G1005" s="1214">
        <v>4.6900000000000004</v>
      </c>
      <c r="H1005" s="1214">
        <v>7.68</v>
      </c>
      <c r="I1005" s="1214">
        <v>33.729999999999997</v>
      </c>
      <c r="J1005" s="1045">
        <v>2401</v>
      </c>
      <c r="K1005" s="1334">
        <v>33.729999999999997</v>
      </c>
      <c r="L1005" s="1045">
        <v>2401</v>
      </c>
      <c r="M1005" s="1053">
        <f t="shared" ref="M1005:M1008" si="136">K1005/L1005</f>
        <v>1.4048313202832152E-2</v>
      </c>
      <c r="N1005" s="1214">
        <v>204.81</v>
      </c>
      <c r="O1005" s="1049">
        <f t="shared" si="133"/>
        <v>2.8772350270720533</v>
      </c>
      <c r="P1005" s="1049">
        <f t="shared" si="134"/>
        <v>842.89879216992915</v>
      </c>
      <c r="Q1005" s="1054">
        <f t="shared" si="135"/>
        <v>172.63410162432319</v>
      </c>
    </row>
    <row r="1006" spans="1:17">
      <c r="A1006" s="2000"/>
      <c r="B1006" s="244">
        <v>4</v>
      </c>
      <c r="C1006" s="1216" t="s">
        <v>580</v>
      </c>
      <c r="D1006" s="1044">
        <v>14</v>
      </c>
      <c r="E1006" s="1044">
        <v>1994</v>
      </c>
      <c r="F1006" s="1045">
        <v>17.7</v>
      </c>
      <c r="G1006" s="1214">
        <v>1.22</v>
      </c>
      <c r="H1006" s="1214">
        <v>2.2400000000000002</v>
      </c>
      <c r="I1006" s="1214">
        <v>14.24</v>
      </c>
      <c r="J1006" s="1045">
        <v>1025</v>
      </c>
      <c r="K1006" s="1052">
        <v>14.24</v>
      </c>
      <c r="L1006" s="1045">
        <v>1025</v>
      </c>
      <c r="M1006" s="1053">
        <f t="shared" si="136"/>
        <v>1.3892682926829268E-2</v>
      </c>
      <c r="N1006" s="1214">
        <v>204.81</v>
      </c>
      <c r="O1006" s="1217">
        <f t="shared" si="133"/>
        <v>2.8453603902439024</v>
      </c>
      <c r="P1006" s="1049">
        <f t="shared" si="134"/>
        <v>833.56097560975604</v>
      </c>
      <c r="Q1006" s="1054">
        <f t="shared" si="135"/>
        <v>170.72162341463414</v>
      </c>
    </row>
    <row r="1007" spans="1:17">
      <c r="A1007" s="2000"/>
      <c r="B1007" s="244"/>
      <c r="C1007" s="1216" t="s">
        <v>581</v>
      </c>
      <c r="D1007" s="1044">
        <v>13</v>
      </c>
      <c r="E1007" s="1044">
        <v>1993</v>
      </c>
      <c r="F1007" s="1045">
        <v>12.7</v>
      </c>
      <c r="G1007" s="1214">
        <v>0.76500000000000001</v>
      </c>
      <c r="H1007" s="1214">
        <v>2.72</v>
      </c>
      <c r="I1007" s="1214">
        <v>9.2149999999999999</v>
      </c>
      <c r="J1007" s="1045">
        <v>736</v>
      </c>
      <c r="K1007" s="1334">
        <v>9.2200000000000006</v>
      </c>
      <c r="L1007" s="1045">
        <v>736</v>
      </c>
      <c r="M1007" s="1053">
        <f t="shared" si="136"/>
        <v>1.2527173913043478E-2</v>
      </c>
      <c r="N1007" s="1214">
        <v>204.81</v>
      </c>
      <c r="O1007" s="1217">
        <f t="shared" si="133"/>
        <v>2.5656904891304348</v>
      </c>
      <c r="P1007" s="1049">
        <f t="shared" si="134"/>
        <v>751.63043478260875</v>
      </c>
      <c r="Q1007" s="1054">
        <f t="shared" si="135"/>
        <v>153.9414293478261</v>
      </c>
    </row>
    <row r="1008" spans="1:17">
      <c r="A1008" s="2000"/>
      <c r="B1008" s="244"/>
      <c r="C1008" s="1216" t="s">
        <v>582</v>
      </c>
      <c r="D1008" s="1044">
        <v>9</v>
      </c>
      <c r="E1008" s="1044">
        <v>1983</v>
      </c>
      <c r="F1008" s="1045">
        <v>10.7</v>
      </c>
      <c r="G1008" s="1214">
        <v>1.2749999999999999</v>
      </c>
      <c r="H1008" s="1045">
        <v>1.44</v>
      </c>
      <c r="I1008" s="1214">
        <v>7.9850000000000003</v>
      </c>
      <c r="J1008" s="1045">
        <v>518</v>
      </c>
      <c r="K1008" s="1334">
        <v>7.9850000000000003</v>
      </c>
      <c r="L1008" s="1045">
        <v>518</v>
      </c>
      <c r="M1008" s="1053">
        <f t="shared" si="136"/>
        <v>1.5415057915057916E-2</v>
      </c>
      <c r="N1008" s="1214">
        <v>204.81</v>
      </c>
      <c r="O1008" s="1217">
        <f t="shared" si="133"/>
        <v>3.1571580115830118</v>
      </c>
      <c r="P1008" s="1049">
        <f t="shared" si="134"/>
        <v>924.90347490347494</v>
      </c>
      <c r="Q1008" s="1054">
        <f t="shared" si="135"/>
        <v>189.4294806949807</v>
      </c>
    </row>
    <row r="1009" spans="1:17" ht="12" thickBot="1">
      <c r="A1009" s="2001"/>
      <c r="B1009" s="251"/>
      <c r="C1009" s="275"/>
      <c r="D1009" s="251"/>
      <c r="E1009" s="251"/>
      <c r="F1009" s="277"/>
      <c r="G1009" s="277"/>
      <c r="H1009" s="277"/>
      <c r="I1009" s="277"/>
      <c r="J1009" s="286"/>
      <c r="K1009" s="277"/>
      <c r="L1009" s="286"/>
      <c r="M1009" s="279"/>
      <c r="N1009" s="278"/>
      <c r="O1009" s="278"/>
      <c r="P1009" s="278"/>
      <c r="Q1009" s="288"/>
    </row>
    <row r="1010" spans="1:17">
      <c r="A1010" s="2002" t="s">
        <v>90</v>
      </c>
      <c r="B1010" s="273">
        <v>1</v>
      </c>
      <c r="C1010" s="1172" t="s">
        <v>583</v>
      </c>
      <c r="D1010" s="1227">
        <v>12</v>
      </c>
      <c r="E1010" s="1227">
        <v>1986</v>
      </c>
      <c r="F1010" s="709">
        <v>15.3</v>
      </c>
      <c r="G1010" s="1173">
        <v>0.86699999999999999</v>
      </c>
      <c r="H1010" s="1173">
        <v>1.92</v>
      </c>
      <c r="I1010" s="1173">
        <v>12.51</v>
      </c>
      <c r="J1010" s="709">
        <v>540</v>
      </c>
      <c r="K1010" s="1338">
        <v>12.51</v>
      </c>
      <c r="L1010" s="1056">
        <v>540</v>
      </c>
      <c r="M1010" s="1057">
        <f>K1010/L1010</f>
        <v>2.3166666666666665E-2</v>
      </c>
      <c r="N1010" s="1175">
        <v>204.81</v>
      </c>
      <c r="O1010" s="1058">
        <f>M1010*N1010</f>
        <v>4.7447650000000001</v>
      </c>
      <c r="P1010" s="1058">
        <f>M1010*60*1000</f>
        <v>1390</v>
      </c>
      <c r="Q1010" s="1059">
        <f>P1010*N1010/1000</f>
        <v>284.6859</v>
      </c>
    </row>
    <row r="1011" spans="1:17">
      <c r="A1011" s="1988"/>
      <c r="B1011" s="265">
        <v>2</v>
      </c>
      <c r="C1011" s="1174" t="s">
        <v>584</v>
      </c>
      <c r="D1011" s="1230">
        <v>9</v>
      </c>
      <c r="E1011" s="1230">
        <v>1986</v>
      </c>
      <c r="F1011" s="713">
        <v>11.7</v>
      </c>
      <c r="G1011" s="1186">
        <v>0.53600000000000003</v>
      </c>
      <c r="H1011" s="1186">
        <v>1.44</v>
      </c>
      <c r="I1011" s="1186">
        <v>9.7240000000000002</v>
      </c>
      <c r="J1011" s="713">
        <v>412</v>
      </c>
      <c r="K1011" s="1339">
        <v>9.7240000000000002</v>
      </c>
      <c r="L1011" s="713">
        <v>412</v>
      </c>
      <c r="M1011" s="712">
        <f t="shared" ref="M1011:M1016" si="137">K1011/L1011</f>
        <v>2.3601941747572817E-2</v>
      </c>
      <c r="N1011" s="1186">
        <v>204.81</v>
      </c>
      <c r="O1011" s="714">
        <f t="shared" ref="O1011:O1016" si="138">M1011*N1011</f>
        <v>4.8339136893203891</v>
      </c>
      <c r="P1011" s="1058">
        <f t="shared" ref="P1011:P1016" si="139">M1011*60*1000</f>
        <v>1416.1165048543692</v>
      </c>
      <c r="Q1011" s="715">
        <f t="shared" ref="Q1011:Q1016" si="140">P1011*N1011/1000</f>
        <v>290.03482135922332</v>
      </c>
    </row>
    <row r="1012" spans="1:17">
      <c r="A1012" s="1988"/>
      <c r="B1012" s="265">
        <v>3</v>
      </c>
      <c r="C1012" s="1174" t="s">
        <v>585</v>
      </c>
      <c r="D1012" s="1230">
        <v>14</v>
      </c>
      <c r="E1012" s="1230">
        <v>1981</v>
      </c>
      <c r="F1012" s="713">
        <v>18.2</v>
      </c>
      <c r="G1012" s="1186">
        <v>0.66300000000000003</v>
      </c>
      <c r="H1012" s="1186">
        <v>2.2400000000000002</v>
      </c>
      <c r="I1012" s="713">
        <v>15.3</v>
      </c>
      <c r="J1012" s="713">
        <v>752</v>
      </c>
      <c r="K1012" s="1339">
        <v>2.2400000000000002</v>
      </c>
      <c r="L1012" s="713">
        <v>752</v>
      </c>
      <c r="M1012" s="712">
        <f t="shared" si="137"/>
        <v>2.9787234042553193E-3</v>
      </c>
      <c r="N1012" s="1186">
        <v>204.81</v>
      </c>
      <c r="O1012" s="714">
        <f t="shared" si="138"/>
        <v>0.61007234042553193</v>
      </c>
      <c r="P1012" s="1058">
        <f t="shared" si="139"/>
        <v>178.72340425531917</v>
      </c>
      <c r="Q1012" s="715">
        <f t="shared" si="140"/>
        <v>36.604340425531916</v>
      </c>
    </row>
    <row r="1013" spans="1:17">
      <c r="A1013" s="1988"/>
      <c r="B1013" s="265">
        <v>4</v>
      </c>
      <c r="C1013" s="1174" t="s">
        <v>586</v>
      </c>
      <c r="D1013" s="1230">
        <v>6</v>
      </c>
      <c r="E1013" s="1230">
        <v>1980</v>
      </c>
      <c r="F1013" s="713">
        <v>9.8000000000000007</v>
      </c>
      <c r="G1013" s="1186">
        <v>0.35699999999999998</v>
      </c>
      <c r="H1013" s="1186">
        <v>0.96</v>
      </c>
      <c r="I1013" s="1186">
        <v>8.4830000000000005</v>
      </c>
      <c r="J1013" s="713">
        <v>347</v>
      </c>
      <c r="K1013" s="1339">
        <v>8.4830000000000005</v>
      </c>
      <c r="L1013" s="713">
        <v>347</v>
      </c>
      <c r="M1013" s="712">
        <f t="shared" si="137"/>
        <v>2.4446685878962537E-2</v>
      </c>
      <c r="N1013" s="1186">
        <v>204.81</v>
      </c>
      <c r="O1013" s="714">
        <f t="shared" si="138"/>
        <v>5.0069257348703173</v>
      </c>
      <c r="P1013" s="1058">
        <f t="shared" si="139"/>
        <v>1466.8011527377523</v>
      </c>
      <c r="Q1013" s="715">
        <f t="shared" si="140"/>
        <v>300.41554409221902</v>
      </c>
    </row>
    <row r="1014" spans="1:17">
      <c r="A1014" s="1988"/>
      <c r="B1014" s="265">
        <v>5</v>
      </c>
      <c r="C1014" s="1174" t="s">
        <v>587</v>
      </c>
      <c r="D1014" s="1230">
        <v>6</v>
      </c>
      <c r="E1014" s="1230">
        <v>1984</v>
      </c>
      <c r="F1014" s="713">
        <v>11</v>
      </c>
      <c r="G1014" s="713">
        <v>0.10199999999999999</v>
      </c>
      <c r="H1014" s="1186">
        <v>0.96</v>
      </c>
      <c r="I1014" s="1186">
        <v>9.94</v>
      </c>
      <c r="J1014" s="713">
        <v>368</v>
      </c>
      <c r="K1014" s="1339">
        <v>9.94</v>
      </c>
      <c r="L1014" s="713">
        <v>368</v>
      </c>
      <c r="M1014" s="712">
        <f t="shared" si="137"/>
        <v>2.701086956521739E-2</v>
      </c>
      <c r="N1014" s="1186">
        <v>204.81</v>
      </c>
      <c r="O1014" s="714">
        <f t="shared" si="138"/>
        <v>5.5320961956521737</v>
      </c>
      <c r="P1014" s="1058">
        <f t="shared" si="139"/>
        <v>1620.6521739130435</v>
      </c>
      <c r="Q1014" s="715">
        <f t="shared" si="140"/>
        <v>331.92577173913043</v>
      </c>
    </row>
    <row r="1015" spans="1:17">
      <c r="A1015" s="1988"/>
      <c r="B1015" s="265">
        <v>6</v>
      </c>
      <c r="C1015" s="1174" t="s">
        <v>588</v>
      </c>
      <c r="D1015" s="1230">
        <v>6</v>
      </c>
      <c r="E1015" s="1230">
        <v>1984</v>
      </c>
      <c r="F1015" s="713">
        <v>2.2000000000000002</v>
      </c>
      <c r="G1015" s="1186">
        <v>0.26</v>
      </c>
      <c r="H1015" s="1186">
        <v>0.96</v>
      </c>
      <c r="I1015" s="1186">
        <v>6.98</v>
      </c>
      <c r="J1015" s="713">
        <v>281</v>
      </c>
      <c r="K1015" s="1339">
        <v>6.98</v>
      </c>
      <c r="L1015" s="713">
        <v>281</v>
      </c>
      <c r="M1015" s="712">
        <f t="shared" si="137"/>
        <v>2.4839857651245554E-2</v>
      </c>
      <c r="N1015" s="1186">
        <v>204.81</v>
      </c>
      <c r="O1015" s="714">
        <f t="shared" si="138"/>
        <v>5.0874512455516019</v>
      </c>
      <c r="P1015" s="1058">
        <f t="shared" si="139"/>
        <v>1490.3914590747331</v>
      </c>
      <c r="Q1015" s="715">
        <f t="shared" si="140"/>
        <v>305.2470747330961</v>
      </c>
    </row>
    <row r="1016" spans="1:17">
      <c r="A1016" s="1988"/>
      <c r="B1016" s="265">
        <v>7</v>
      </c>
      <c r="C1016" s="1174" t="s">
        <v>589</v>
      </c>
      <c r="D1016" s="1230">
        <v>6</v>
      </c>
      <c r="E1016" s="1230">
        <v>1980</v>
      </c>
      <c r="F1016" s="713">
        <v>9</v>
      </c>
      <c r="G1016" s="1186">
        <v>0.71399999999999997</v>
      </c>
      <c r="H1016" s="1186">
        <v>0.96</v>
      </c>
      <c r="I1016" s="1186">
        <v>7.3259999999999996</v>
      </c>
      <c r="J1016" s="713">
        <v>271</v>
      </c>
      <c r="K1016" s="1339">
        <v>7.3259999999999996</v>
      </c>
      <c r="L1016" s="713">
        <v>271</v>
      </c>
      <c r="M1016" s="712">
        <f t="shared" si="137"/>
        <v>2.7033210332103319E-2</v>
      </c>
      <c r="N1016" s="1186">
        <v>204.81</v>
      </c>
      <c r="O1016" s="714">
        <f t="shared" si="138"/>
        <v>5.536671808118081</v>
      </c>
      <c r="P1016" s="1058">
        <f t="shared" si="139"/>
        <v>1621.992619926199</v>
      </c>
      <c r="Q1016" s="715">
        <f t="shared" si="140"/>
        <v>332.20030848708478</v>
      </c>
    </row>
    <row r="1017" spans="1:17" ht="12" thickBot="1">
      <c r="A1017" s="1989"/>
      <c r="B1017" s="269"/>
      <c r="C1017" s="1105"/>
      <c r="D1017" s="1106"/>
      <c r="E1017" s="1106"/>
      <c r="F1017" s="1107"/>
      <c r="G1017" s="1108"/>
      <c r="H1017" s="1108"/>
      <c r="I1017" s="1108"/>
      <c r="J1017" s="1107"/>
      <c r="K1017" s="1109"/>
      <c r="L1017" s="1107"/>
      <c r="M1017" s="1110"/>
      <c r="N1017" s="1108"/>
      <c r="O1017" s="1111"/>
      <c r="P1017" s="1112"/>
      <c r="Q1017" s="1113"/>
    </row>
    <row r="1018" spans="1:17">
      <c r="A1018" s="2003" t="s">
        <v>91</v>
      </c>
      <c r="B1018" s="50">
        <v>1</v>
      </c>
      <c r="C1018" s="108"/>
      <c r="D1018" s="50"/>
      <c r="E1018" s="50"/>
      <c r="F1018" s="300"/>
      <c r="G1018" s="305"/>
      <c r="H1018" s="302"/>
      <c r="I1018" s="305"/>
      <c r="J1018" s="300"/>
      <c r="K1018" s="302"/>
      <c r="L1018" s="300"/>
      <c r="M1018" s="301"/>
      <c r="N1018" s="302"/>
      <c r="O1018" s="302"/>
      <c r="P1018" s="300"/>
      <c r="Q1018" s="864"/>
    </row>
    <row r="1019" spans="1:17">
      <c r="A1019" s="2004"/>
      <c r="B1019" s="23">
        <v>2</v>
      </c>
      <c r="C1019" s="29"/>
      <c r="D1019" s="23"/>
      <c r="E1019" s="23"/>
      <c r="F1019" s="284"/>
      <c r="G1019" s="118"/>
      <c r="H1019" s="33"/>
      <c r="I1019" s="118"/>
      <c r="J1019" s="284"/>
      <c r="K1019" s="33"/>
      <c r="L1019" s="284"/>
      <c r="M1019" s="35"/>
      <c r="N1019" s="33"/>
      <c r="O1019" s="33"/>
      <c r="P1019" s="284"/>
      <c r="Q1019" s="833"/>
    </row>
    <row r="1020" spans="1:17">
      <c r="A1020" s="2004"/>
      <c r="B1020" s="23">
        <v>3</v>
      </c>
      <c r="C1020" s="29"/>
      <c r="D1020" s="23"/>
      <c r="E1020" s="23"/>
      <c r="F1020" s="284"/>
      <c r="G1020" s="118"/>
      <c r="H1020" s="33"/>
      <c r="I1020" s="33"/>
      <c r="J1020" s="284"/>
      <c r="K1020" s="33"/>
      <c r="L1020" s="284"/>
      <c r="M1020" s="35"/>
      <c r="N1020" s="33"/>
      <c r="O1020" s="33"/>
      <c r="P1020" s="284"/>
      <c r="Q1020" s="833"/>
    </row>
    <row r="1021" spans="1:17">
      <c r="A1021" s="2004"/>
      <c r="B1021" s="23">
        <v>4</v>
      </c>
      <c r="C1021" s="29"/>
      <c r="D1021" s="23"/>
      <c r="E1021" s="23"/>
      <c r="F1021" s="284"/>
      <c r="G1021" s="33"/>
      <c r="H1021" s="33"/>
      <c r="I1021" s="33"/>
      <c r="J1021" s="284"/>
      <c r="K1021" s="298"/>
      <c r="L1021" s="284"/>
      <c r="M1021" s="35"/>
      <c r="N1021" s="33"/>
      <c r="O1021" s="47"/>
      <c r="P1021" s="303"/>
      <c r="Q1021" s="833"/>
    </row>
    <row r="1022" spans="1:17">
      <c r="A1022" s="2004"/>
      <c r="B1022" s="23">
        <v>5</v>
      </c>
      <c r="C1022" s="29"/>
      <c r="D1022" s="23"/>
      <c r="E1022" s="23"/>
      <c r="F1022" s="284"/>
      <c r="G1022" s="33"/>
      <c r="H1022" s="33"/>
      <c r="I1022" s="33"/>
      <c r="J1022" s="284"/>
      <c r="K1022" s="298"/>
      <c r="L1022" s="284"/>
      <c r="M1022" s="35"/>
      <c r="N1022" s="33"/>
      <c r="O1022" s="47"/>
      <c r="P1022" s="303"/>
      <c r="Q1022" s="833"/>
    </row>
    <row r="1023" spans="1:17">
      <c r="A1023" s="2004"/>
      <c r="B1023" s="23">
        <v>6</v>
      </c>
      <c r="C1023" s="29"/>
      <c r="D1023" s="23"/>
      <c r="E1023" s="23"/>
      <c r="F1023" s="284"/>
      <c r="G1023" s="33"/>
      <c r="H1023" s="33"/>
      <c r="I1023" s="33"/>
      <c r="J1023" s="284"/>
      <c r="K1023" s="298"/>
      <c r="L1023" s="284"/>
      <c r="M1023" s="35"/>
      <c r="N1023" s="33"/>
      <c r="O1023" s="47"/>
      <c r="P1023" s="303"/>
      <c r="Q1023" s="833"/>
    </row>
    <row r="1024" spans="1:17">
      <c r="A1024" s="2004"/>
      <c r="B1024" s="23">
        <v>7</v>
      </c>
      <c r="C1024" s="29"/>
      <c r="D1024" s="23"/>
      <c r="E1024" s="23"/>
      <c r="F1024" s="284"/>
      <c r="G1024" s="33"/>
      <c r="H1024" s="33"/>
      <c r="I1024" s="33"/>
      <c r="J1024" s="284"/>
      <c r="K1024" s="298"/>
      <c r="L1024" s="284"/>
      <c r="M1024" s="35"/>
      <c r="N1024" s="33"/>
      <c r="O1024" s="47"/>
      <c r="P1024" s="303"/>
      <c r="Q1024" s="833"/>
    </row>
    <row r="1025" spans="1:17" ht="12" thickBot="1">
      <c r="A1025" s="2005"/>
      <c r="B1025" s="26">
        <v>8</v>
      </c>
      <c r="C1025" s="31"/>
      <c r="D1025" s="26"/>
      <c r="E1025" s="26"/>
      <c r="F1025" s="309"/>
      <c r="G1025" s="36"/>
      <c r="H1025" s="36"/>
      <c r="I1025" s="36"/>
      <c r="J1025" s="309"/>
      <c r="K1025" s="865"/>
      <c r="L1025" s="309"/>
      <c r="M1025" s="51"/>
      <c r="N1025" s="36"/>
      <c r="O1025" s="49"/>
      <c r="P1025" s="866"/>
      <c r="Q1025" s="867"/>
    </row>
    <row r="1027" spans="1:17" ht="12" customHeight="1"/>
    <row r="1028" spans="1:17" ht="15">
      <c r="A1028" s="2006" t="s">
        <v>204</v>
      </c>
      <c r="B1028" s="2006"/>
      <c r="C1028" s="2006"/>
      <c r="D1028" s="2006"/>
      <c r="E1028" s="2006"/>
      <c r="F1028" s="2006"/>
      <c r="G1028" s="2006"/>
      <c r="H1028" s="2006"/>
      <c r="I1028" s="2006"/>
      <c r="J1028" s="2006"/>
      <c r="K1028" s="2006"/>
      <c r="L1028" s="2006"/>
      <c r="M1028" s="2006"/>
      <c r="N1028" s="2006"/>
      <c r="O1028" s="2006"/>
      <c r="P1028" s="2006"/>
      <c r="Q1028" s="2006"/>
    </row>
    <row r="1029" spans="1:17" ht="13.5" thickBot="1">
      <c r="A1029" s="1330"/>
      <c r="B1029" s="1330"/>
      <c r="C1029" s="1330"/>
      <c r="D1029" s="1330"/>
      <c r="E1029" s="1986" t="s">
        <v>559</v>
      </c>
      <c r="F1029" s="1986"/>
      <c r="G1029" s="1986"/>
      <c r="H1029" s="1986"/>
      <c r="I1029" s="1330">
        <v>3.7</v>
      </c>
      <c r="J1029" s="1330" t="s">
        <v>558</v>
      </c>
      <c r="K1029" s="1330" t="s">
        <v>560</v>
      </c>
      <c r="L1029" s="1330">
        <v>429</v>
      </c>
      <c r="M1029" s="1330"/>
      <c r="N1029" s="1330"/>
      <c r="O1029" s="1330"/>
      <c r="P1029" s="1330"/>
      <c r="Q1029" s="1330"/>
    </row>
    <row r="1030" spans="1:17">
      <c r="A1030" s="2053" t="s">
        <v>1</v>
      </c>
      <c r="B1030" s="2018" t="s">
        <v>0</v>
      </c>
      <c r="C1030" s="2011" t="s">
        <v>2</v>
      </c>
      <c r="D1030" s="2011" t="s">
        <v>3</v>
      </c>
      <c r="E1030" s="2011" t="s">
        <v>38</v>
      </c>
      <c r="F1030" s="2057" t="s">
        <v>14</v>
      </c>
      <c r="G1030" s="2057"/>
      <c r="H1030" s="2057"/>
      <c r="I1030" s="2057"/>
      <c r="J1030" s="2011" t="s">
        <v>4</v>
      </c>
      <c r="K1030" s="2011" t="s">
        <v>15</v>
      </c>
      <c r="L1030" s="2011" t="s">
        <v>5</v>
      </c>
      <c r="M1030" s="2011" t="s">
        <v>6</v>
      </c>
      <c r="N1030" s="2011" t="s">
        <v>16</v>
      </c>
      <c r="O1030" s="2011" t="s">
        <v>17</v>
      </c>
      <c r="P1030" s="2007" t="s">
        <v>25</v>
      </c>
      <c r="Q1030" s="2009" t="s">
        <v>26</v>
      </c>
    </row>
    <row r="1031" spans="1:17" ht="33.75">
      <c r="A1031" s="2054"/>
      <c r="B1031" s="2019"/>
      <c r="C1031" s="2012"/>
      <c r="D1031" s="2012"/>
      <c r="E1031" s="2012"/>
      <c r="F1031" s="728" t="s">
        <v>18</v>
      </c>
      <c r="G1031" s="728" t="s">
        <v>19</v>
      </c>
      <c r="H1031" s="728" t="s">
        <v>32</v>
      </c>
      <c r="I1031" s="728" t="s">
        <v>21</v>
      </c>
      <c r="J1031" s="2012"/>
      <c r="K1031" s="2012"/>
      <c r="L1031" s="2012"/>
      <c r="M1031" s="2012"/>
      <c r="N1031" s="2012"/>
      <c r="O1031" s="2012"/>
      <c r="P1031" s="2008"/>
      <c r="Q1031" s="2010"/>
    </row>
    <row r="1032" spans="1:17" ht="12" thickBot="1">
      <c r="A1032" s="2055"/>
      <c r="B1032" s="2051"/>
      <c r="C1032" s="2056"/>
      <c r="D1032" s="38" t="s">
        <v>7</v>
      </c>
      <c r="E1032" s="38" t="s">
        <v>8</v>
      </c>
      <c r="F1032" s="38" t="s">
        <v>9</v>
      </c>
      <c r="G1032" s="38" t="s">
        <v>9</v>
      </c>
      <c r="H1032" s="38" t="s">
        <v>9</v>
      </c>
      <c r="I1032" s="38" t="s">
        <v>9</v>
      </c>
      <c r="J1032" s="38" t="s">
        <v>22</v>
      </c>
      <c r="K1032" s="38" t="s">
        <v>9</v>
      </c>
      <c r="L1032" s="38" t="s">
        <v>22</v>
      </c>
      <c r="M1032" s="38" t="s">
        <v>23</v>
      </c>
      <c r="N1032" s="38" t="s">
        <v>10</v>
      </c>
      <c r="O1032" s="38" t="s">
        <v>24</v>
      </c>
      <c r="P1032" s="44" t="s">
        <v>27</v>
      </c>
      <c r="Q1032" s="40" t="s">
        <v>28</v>
      </c>
    </row>
    <row r="1033" spans="1:17" ht="11.25" customHeight="1">
      <c r="A1033" s="1996" t="s">
        <v>346</v>
      </c>
      <c r="B1033" s="14">
        <v>1</v>
      </c>
      <c r="C1033" s="1083" t="s">
        <v>902</v>
      </c>
      <c r="D1033" s="1031">
        <v>40</v>
      </c>
      <c r="E1033" s="1031">
        <v>1975</v>
      </c>
      <c r="F1033" s="808">
        <v>26.457999999999998</v>
      </c>
      <c r="G1033" s="808">
        <v>3.9590000000000001</v>
      </c>
      <c r="H1033" s="808">
        <v>6.4</v>
      </c>
      <c r="I1033" s="808">
        <v>16.099</v>
      </c>
      <c r="J1033" s="808">
        <v>1928.43</v>
      </c>
      <c r="K1033" s="1032">
        <v>16.099</v>
      </c>
      <c r="L1033" s="808">
        <v>1928.43</v>
      </c>
      <c r="M1033" s="1033">
        <f>K1033/L1033</f>
        <v>8.3482418340307916E-3</v>
      </c>
      <c r="N1033" s="1084">
        <v>260.29199999999997</v>
      </c>
      <c r="O1033" s="1085">
        <f>M1033*N1033</f>
        <v>2.1729805634635424</v>
      </c>
      <c r="P1033" s="1085">
        <f>M1033*60*1000</f>
        <v>500.89451004184747</v>
      </c>
      <c r="Q1033" s="703">
        <f>P1033*N1033/1000</f>
        <v>130.37883380781255</v>
      </c>
    </row>
    <row r="1034" spans="1:17">
      <c r="A1034" s="1997"/>
      <c r="B1034" s="15">
        <v>2</v>
      </c>
      <c r="C1034" s="1086" t="s">
        <v>903</v>
      </c>
      <c r="D1034" s="1038">
        <v>20</v>
      </c>
      <c r="E1034" s="1038">
        <v>1979</v>
      </c>
      <c r="F1034" s="704">
        <v>16.425999999999998</v>
      </c>
      <c r="G1034" s="704">
        <v>1.0940000000000001</v>
      </c>
      <c r="H1034" s="704">
        <v>3.1680000000000001</v>
      </c>
      <c r="I1034" s="704">
        <v>12.164</v>
      </c>
      <c r="J1034" s="704">
        <v>960.93</v>
      </c>
      <c r="K1034" s="1040">
        <v>12.164</v>
      </c>
      <c r="L1034" s="704">
        <v>960.93</v>
      </c>
      <c r="M1034" s="705">
        <f t="shared" ref="M1034:M1038" si="141">K1034/L1034</f>
        <v>1.2658570343313249E-2</v>
      </c>
      <c r="N1034" s="1087">
        <v>260.29199999999997</v>
      </c>
      <c r="O1034" s="706">
        <f t="shared" ref="O1034:O1038" si="142">M1034*N1034</f>
        <v>3.2949245918016916</v>
      </c>
      <c r="P1034" s="1085">
        <f t="shared" ref="P1034:P1038" si="143">M1034*60*1000</f>
        <v>759.51422059879496</v>
      </c>
      <c r="Q1034" s="707">
        <f t="shared" ref="Q1034:Q1038" si="144">P1034*N1034/1000</f>
        <v>197.69547550810151</v>
      </c>
    </row>
    <row r="1035" spans="1:17">
      <c r="A1035" s="1997"/>
      <c r="B1035" s="15">
        <v>3</v>
      </c>
      <c r="C1035" s="1086" t="s">
        <v>510</v>
      </c>
      <c r="D1035" s="1038">
        <v>28</v>
      </c>
      <c r="E1035" s="1038">
        <v>1981</v>
      </c>
      <c r="F1035" s="704">
        <v>26.213999999999999</v>
      </c>
      <c r="G1035" s="704">
        <v>2.427</v>
      </c>
      <c r="H1035" s="704">
        <v>4.4800000000000004</v>
      </c>
      <c r="I1035" s="704">
        <v>19.306999999999999</v>
      </c>
      <c r="J1035" s="704">
        <v>1420.11</v>
      </c>
      <c r="K1035" s="1040">
        <v>19.306999999999999</v>
      </c>
      <c r="L1035" s="704">
        <v>1420.11</v>
      </c>
      <c r="M1035" s="705">
        <f t="shared" si="141"/>
        <v>1.3595425706459359E-2</v>
      </c>
      <c r="N1035" s="1087">
        <v>260.29199999999997</v>
      </c>
      <c r="O1035" s="706">
        <f t="shared" si="142"/>
        <v>3.5387805479857191</v>
      </c>
      <c r="P1035" s="1085">
        <f t="shared" si="143"/>
        <v>815.72554238756152</v>
      </c>
      <c r="Q1035" s="707">
        <f t="shared" si="144"/>
        <v>212.32683287914313</v>
      </c>
    </row>
    <row r="1036" spans="1:17">
      <c r="A1036" s="1997"/>
      <c r="B1036" s="15">
        <v>4</v>
      </c>
      <c r="C1036" s="1086" t="s">
        <v>904</v>
      </c>
      <c r="D1036" s="1038">
        <v>45</v>
      </c>
      <c r="E1036" s="1038">
        <v>1977</v>
      </c>
      <c r="F1036" s="704">
        <v>41.170999999999999</v>
      </c>
      <c r="G1036" s="704">
        <v>3.6749999999999998</v>
      </c>
      <c r="H1036" s="704">
        <v>7.2</v>
      </c>
      <c r="I1036" s="704">
        <v>30.295999999999999</v>
      </c>
      <c r="J1036" s="704">
        <v>2035.18</v>
      </c>
      <c r="K1036" s="1040">
        <v>30.295999999999999</v>
      </c>
      <c r="L1036" s="704">
        <v>2035.18</v>
      </c>
      <c r="M1036" s="705">
        <f t="shared" si="141"/>
        <v>1.4886152576184907E-2</v>
      </c>
      <c r="N1036" s="1087">
        <v>260.29199999999997</v>
      </c>
      <c r="O1036" s="706">
        <f t="shared" si="142"/>
        <v>3.8747464263603213</v>
      </c>
      <c r="P1036" s="1085">
        <f t="shared" si="143"/>
        <v>893.1691545710944</v>
      </c>
      <c r="Q1036" s="707">
        <f t="shared" si="144"/>
        <v>232.48478558161926</v>
      </c>
    </row>
    <row r="1037" spans="1:17">
      <c r="A1037" s="1997"/>
      <c r="B1037" s="15">
        <v>5</v>
      </c>
      <c r="C1037" s="1086" t="s">
        <v>197</v>
      </c>
      <c r="D1037" s="1038">
        <v>24</v>
      </c>
      <c r="E1037" s="1038">
        <v>2011</v>
      </c>
      <c r="F1037" s="704">
        <v>22.925000000000001</v>
      </c>
      <c r="G1037" s="704">
        <v>3.43</v>
      </c>
      <c r="H1037" s="704">
        <v>1.92</v>
      </c>
      <c r="I1037" s="704">
        <v>17.574999999999999</v>
      </c>
      <c r="J1037" s="704">
        <v>1123.75</v>
      </c>
      <c r="K1037" s="1040">
        <v>17.574999999999999</v>
      </c>
      <c r="L1037" s="704">
        <v>1123.75</v>
      </c>
      <c r="M1037" s="705">
        <f t="shared" si="141"/>
        <v>1.5639599555061178E-2</v>
      </c>
      <c r="N1037" s="1087">
        <v>260.29199999999997</v>
      </c>
      <c r="O1037" s="706">
        <f t="shared" si="142"/>
        <v>4.0708626473859839</v>
      </c>
      <c r="P1037" s="1085">
        <f t="shared" si="143"/>
        <v>938.37597330367078</v>
      </c>
      <c r="Q1037" s="707">
        <f t="shared" si="144"/>
        <v>244.25175884315905</v>
      </c>
    </row>
    <row r="1038" spans="1:17">
      <c r="A1038" s="1997"/>
      <c r="B1038" s="15">
        <v>6</v>
      </c>
      <c r="C1038" s="1086" t="s">
        <v>905</v>
      </c>
      <c r="D1038" s="1038">
        <v>36</v>
      </c>
      <c r="E1038" s="1038">
        <v>1970</v>
      </c>
      <c r="F1038" s="704">
        <v>34.545000000000002</v>
      </c>
      <c r="G1038" s="704">
        <v>2.7349999999999999</v>
      </c>
      <c r="H1038" s="704">
        <v>5.76</v>
      </c>
      <c r="I1038" s="704">
        <v>26.05</v>
      </c>
      <c r="J1038" s="704">
        <v>1538.01</v>
      </c>
      <c r="K1038" s="1040">
        <v>22.3</v>
      </c>
      <c r="L1038" s="704">
        <v>1389.47</v>
      </c>
      <c r="M1038" s="705">
        <f t="shared" si="141"/>
        <v>1.6049284979164719E-2</v>
      </c>
      <c r="N1038" s="1087">
        <v>260.29199999999997</v>
      </c>
      <c r="O1038" s="706">
        <f t="shared" si="142"/>
        <v>4.1775004857967426</v>
      </c>
      <c r="P1038" s="1085">
        <f t="shared" si="143"/>
        <v>962.95709874988313</v>
      </c>
      <c r="Q1038" s="707">
        <f t="shared" si="144"/>
        <v>250.65002914780453</v>
      </c>
    </row>
    <row r="1039" spans="1:17">
      <c r="A1039" s="1997"/>
      <c r="B1039" s="15">
        <v>7</v>
      </c>
      <c r="C1039" s="11"/>
      <c r="D1039" s="15"/>
      <c r="E1039" s="15"/>
      <c r="F1039" s="102"/>
      <c r="G1039" s="116"/>
      <c r="H1039" s="102"/>
      <c r="I1039" s="102"/>
      <c r="J1039" s="81"/>
      <c r="K1039" s="860"/>
      <c r="L1039" s="81"/>
      <c r="M1039" s="71"/>
      <c r="N1039" s="70"/>
      <c r="O1039" s="70"/>
      <c r="P1039" s="70"/>
      <c r="Q1039" s="72"/>
    </row>
    <row r="1040" spans="1:17">
      <c r="A1040" s="1997"/>
      <c r="B1040" s="15">
        <v>8</v>
      </c>
      <c r="C1040" s="11"/>
      <c r="D1040" s="15"/>
      <c r="E1040" s="15"/>
      <c r="F1040" s="102"/>
      <c r="G1040" s="102"/>
      <c r="H1040" s="102"/>
      <c r="I1040" s="102"/>
      <c r="J1040" s="81"/>
      <c r="K1040" s="860"/>
      <c r="L1040" s="81"/>
      <c r="M1040" s="71"/>
      <c r="N1040" s="70"/>
      <c r="O1040" s="70"/>
      <c r="P1040" s="70"/>
      <c r="Q1040" s="72"/>
    </row>
    <row r="1041" spans="1:17">
      <c r="A1041" s="1997"/>
      <c r="B1041" s="15">
        <v>9</v>
      </c>
      <c r="C1041" s="11"/>
      <c r="D1041" s="15"/>
      <c r="E1041" s="15"/>
      <c r="F1041" s="102"/>
      <c r="G1041" s="102"/>
      <c r="H1041" s="102"/>
      <c r="I1041" s="102"/>
      <c r="J1041" s="81"/>
      <c r="K1041" s="860"/>
      <c r="L1041" s="81"/>
      <c r="M1041" s="71"/>
      <c r="N1041" s="70"/>
      <c r="O1041" s="70"/>
      <c r="P1041" s="70"/>
      <c r="Q1041" s="72"/>
    </row>
    <row r="1042" spans="1:17" ht="12" thickBot="1">
      <c r="A1042" s="2042"/>
      <c r="B1042" s="62">
        <v>10</v>
      </c>
      <c r="C1042" s="43"/>
      <c r="D1042" s="42"/>
      <c r="E1042" s="42"/>
      <c r="F1042" s="92"/>
      <c r="G1042" s="313"/>
      <c r="H1042" s="92"/>
      <c r="I1042" s="92"/>
      <c r="J1042" s="113"/>
      <c r="K1042" s="861"/>
      <c r="L1042" s="113"/>
      <c r="M1042" s="74"/>
      <c r="N1042" s="73"/>
      <c r="O1042" s="73"/>
      <c r="P1042" s="73"/>
      <c r="Q1042" s="75"/>
    </row>
    <row r="1043" spans="1:17" ht="11.25" customHeight="1">
      <c r="A1043" s="2043" t="s">
        <v>339</v>
      </c>
      <c r="B1043" s="16">
        <v>1</v>
      </c>
      <c r="C1043" s="1340" t="s">
        <v>906</v>
      </c>
      <c r="D1043" s="1341">
        <v>11</v>
      </c>
      <c r="E1043" s="1341">
        <v>1968</v>
      </c>
      <c r="F1043" s="1376">
        <v>8.7539999999999996</v>
      </c>
      <c r="G1043" s="1376">
        <v>0.34</v>
      </c>
      <c r="H1043" s="1376">
        <v>1.728</v>
      </c>
      <c r="I1043" s="1376">
        <v>6.6859999999999999</v>
      </c>
      <c r="J1043" s="1376">
        <v>563.82000000000005</v>
      </c>
      <c r="K1043" s="1914">
        <v>5.03</v>
      </c>
      <c r="L1043" s="1376">
        <v>424.14</v>
      </c>
      <c r="M1043" s="1380">
        <f>K1043/L1043</f>
        <v>1.1859291743292311E-2</v>
      </c>
      <c r="N1043" s="1377">
        <v>260.29199999999997</v>
      </c>
      <c r="O1043" s="1381">
        <f t="shared" ref="O1043:O1051" si="145">M1043*N1043</f>
        <v>3.0868787664450417</v>
      </c>
      <c r="P1043" s="1381">
        <f t="shared" ref="P1043:P1051" si="146">M1043*60*1000</f>
        <v>711.55750459753858</v>
      </c>
      <c r="Q1043" s="1382">
        <f t="shared" ref="Q1043:Q1051" si="147">P1043*N1043/1000</f>
        <v>185.21272598670248</v>
      </c>
    </row>
    <row r="1044" spans="1:17">
      <c r="A1044" s="2044"/>
      <c r="B1044" s="17">
        <v>2</v>
      </c>
      <c r="C1044" s="1336" t="s">
        <v>907</v>
      </c>
      <c r="D1044" s="1337">
        <v>25</v>
      </c>
      <c r="E1044" s="1337">
        <v>1987</v>
      </c>
      <c r="F1044" s="1383">
        <v>36.615000000000002</v>
      </c>
      <c r="G1044" s="1383">
        <v>4.149</v>
      </c>
      <c r="H1044" s="1383">
        <v>6.8</v>
      </c>
      <c r="I1044" s="1383">
        <v>25.585999999999999</v>
      </c>
      <c r="J1044" s="1383">
        <v>2182.6999999999998</v>
      </c>
      <c r="K1044" s="1402">
        <v>25.366</v>
      </c>
      <c r="L1044" s="1383">
        <v>2065.3200000000002</v>
      </c>
      <c r="M1044" s="1387">
        <f>K1044/L1044</f>
        <v>1.2281873995313074E-2</v>
      </c>
      <c r="N1044" s="1384">
        <v>260.29199999999997</v>
      </c>
      <c r="O1044" s="1388">
        <f t="shared" si="145"/>
        <v>3.1968735459880304</v>
      </c>
      <c r="P1044" s="1388">
        <f t="shared" si="146"/>
        <v>736.91243971878441</v>
      </c>
      <c r="Q1044" s="1389">
        <f t="shared" si="147"/>
        <v>191.81241275928181</v>
      </c>
    </row>
    <row r="1045" spans="1:17">
      <c r="A1045" s="2044"/>
      <c r="B1045" s="67">
        <v>3</v>
      </c>
      <c r="C1045" s="1336" t="s">
        <v>511</v>
      </c>
      <c r="D1045" s="1337">
        <v>33</v>
      </c>
      <c r="E1045" s="1337">
        <v>1969</v>
      </c>
      <c r="F1045" s="1383">
        <v>24.664999999999999</v>
      </c>
      <c r="G1045" s="1383">
        <v>2.5219999999999998</v>
      </c>
      <c r="H1045" s="1383">
        <v>5.28</v>
      </c>
      <c r="I1045" s="1383">
        <v>16.863</v>
      </c>
      <c r="J1045" s="1383">
        <v>1302.1400000000001</v>
      </c>
      <c r="K1045" s="1402">
        <v>16.863</v>
      </c>
      <c r="L1045" s="1383">
        <v>1302.1400000000001</v>
      </c>
      <c r="M1045" s="1390">
        <f t="shared" ref="M1045:M1051" si="148">K1045/L1045</f>
        <v>1.2950220406407911E-2</v>
      </c>
      <c r="N1045" s="1384">
        <v>260.29199999999997</v>
      </c>
      <c r="O1045" s="1388">
        <f t="shared" si="145"/>
        <v>3.3708387700247275</v>
      </c>
      <c r="P1045" s="1388">
        <f t="shared" si="146"/>
        <v>777.0132243844746</v>
      </c>
      <c r="Q1045" s="1391">
        <f t="shared" si="147"/>
        <v>202.25032620148363</v>
      </c>
    </row>
    <row r="1046" spans="1:17">
      <c r="A1046" s="2044"/>
      <c r="B1046" s="17">
        <v>4</v>
      </c>
      <c r="C1046" s="1336" t="s">
        <v>509</v>
      </c>
      <c r="D1046" s="1337">
        <v>28</v>
      </c>
      <c r="E1046" s="1337">
        <v>1981</v>
      </c>
      <c r="F1046" s="1383">
        <v>26.164999999999999</v>
      </c>
      <c r="G1046" s="1383">
        <v>2.8490000000000002</v>
      </c>
      <c r="H1046" s="1383">
        <v>4.4800000000000004</v>
      </c>
      <c r="I1046" s="1383">
        <v>18.835999999999999</v>
      </c>
      <c r="J1046" s="1383">
        <v>1436.93</v>
      </c>
      <c r="K1046" s="1402">
        <v>18.835999999999999</v>
      </c>
      <c r="L1046" s="1383">
        <v>1436.93</v>
      </c>
      <c r="M1046" s="1390">
        <f t="shared" si="148"/>
        <v>1.3108502153897543E-2</v>
      </c>
      <c r="N1046" s="1384">
        <v>260.29199999999997</v>
      </c>
      <c r="O1046" s="1392">
        <f t="shared" si="145"/>
        <v>3.412038242642299</v>
      </c>
      <c r="P1046" s="1388">
        <f t="shared" si="146"/>
        <v>786.51012923385258</v>
      </c>
      <c r="Q1046" s="1391">
        <f t="shared" si="147"/>
        <v>204.72229455853795</v>
      </c>
    </row>
    <row r="1047" spans="1:17">
      <c r="A1047" s="2044"/>
      <c r="B1047" s="17">
        <v>5</v>
      </c>
      <c r="C1047" s="1336" t="s">
        <v>908</v>
      </c>
      <c r="D1047" s="1337">
        <v>20</v>
      </c>
      <c r="E1047" s="1337">
        <v>1979</v>
      </c>
      <c r="F1047" s="1383">
        <v>17.753</v>
      </c>
      <c r="G1047" s="1383">
        <v>1.966</v>
      </c>
      <c r="H1047" s="1383">
        <v>3.1680000000000001</v>
      </c>
      <c r="I1047" s="1383">
        <v>12.619</v>
      </c>
      <c r="J1047" s="1383">
        <v>964.06</v>
      </c>
      <c r="K1047" s="1402">
        <v>12.619</v>
      </c>
      <c r="L1047" s="1383">
        <v>964.06</v>
      </c>
      <c r="M1047" s="1390">
        <f t="shared" si="148"/>
        <v>1.3089434267576708E-2</v>
      </c>
      <c r="N1047" s="1384">
        <v>260.29199999999997</v>
      </c>
      <c r="O1047" s="1392">
        <f t="shared" si="145"/>
        <v>3.4070750243760761</v>
      </c>
      <c r="P1047" s="1388">
        <f t="shared" si="146"/>
        <v>785.3660560546025</v>
      </c>
      <c r="Q1047" s="1391">
        <f t="shared" si="147"/>
        <v>204.42450146256456</v>
      </c>
    </row>
    <row r="1048" spans="1:17">
      <c r="A1048" s="2044"/>
      <c r="B1048" s="17">
        <v>6</v>
      </c>
      <c r="C1048" s="1336" t="s">
        <v>425</v>
      </c>
      <c r="D1048" s="1337">
        <v>20</v>
      </c>
      <c r="E1048" s="1337">
        <v>1984</v>
      </c>
      <c r="F1048" s="1383">
        <v>14.916</v>
      </c>
      <c r="G1048" s="1383">
        <v>2.0680000000000001</v>
      </c>
      <c r="H1048" s="1383">
        <v>3.2</v>
      </c>
      <c r="I1048" s="1383">
        <v>9.6479999999999997</v>
      </c>
      <c r="J1048" s="1383">
        <v>728.56</v>
      </c>
      <c r="K1048" s="1402">
        <v>8.56</v>
      </c>
      <c r="L1048" s="1383">
        <v>646.4</v>
      </c>
      <c r="M1048" s="1390">
        <f t="shared" si="148"/>
        <v>1.3242574257425744E-2</v>
      </c>
      <c r="N1048" s="1384">
        <v>260.29199999999997</v>
      </c>
      <c r="O1048" s="1392">
        <f t="shared" si="145"/>
        <v>3.4469361386138613</v>
      </c>
      <c r="P1048" s="1388">
        <f t="shared" si="146"/>
        <v>794.55445544554459</v>
      </c>
      <c r="Q1048" s="1391">
        <f t="shared" si="147"/>
        <v>206.81616831683166</v>
      </c>
    </row>
    <row r="1049" spans="1:17">
      <c r="A1049" s="2044"/>
      <c r="B1049" s="17">
        <v>7</v>
      </c>
      <c r="C1049" s="1336" t="s">
        <v>512</v>
      </c>
      <c r="D1049" s="1337">
        <v>19</v>
      </c>
      <c r="E1049" s="1337">
        <v>1989</v>
      </c>
      <c r="F1049" s="1383">
        <v>17.766999999999999</v>
      </c>
      <c r="G1049" s="1383">
        <v>0.96299999999999997</v>
      </c>
      <c r="H1049" s="1383">
        <v>2.88</v>
      </c>
      <c r="I1049" s="1383">
        <v>13.923999999999999</v>
      </c>
      <c r="J1049" s="1383">
        <v>1068.04</v>
      </c>
      <c r="K1049" s="1402">
        <v>12.625</v>
      </c>
      <c r="L1049" s="1383">
        <v>908.39</v>
      </c>
      <c r="M1049" s="1390">
        <f t="shared" si="148"/>
        <v>1.3898215524169135E-2</v>
      </c>
      <c r="N1049" s="1384">
        <v>260.29199999999997</v>
      </c>
      <c r="O1049" s="1392">
        <f t="shared" si="145"/>
        <v>3.617594315217032</v>
      </c>
      <c r="P1049" s="1388">
        <f t="shared" si="146"/>
        <v>833.89293145014813</v>
      </c>
      <c r="Q1049" s="1391">
        <f t="shared" si="147"/>
        <v>217.05565891302194</v>
      </c>
    </row>
    <row r="1050" spans="1:17">
      <c r="A1050" s="2044"/>
      <c r="B1050" s="17">
        <v>8</v>
      </c>
      <c r="C1050" s="1336" t="s">
        <v>909</v>
      </c>
      <c r="D1050" s="1337">
        <v>20</v>
      </c>
      <c r="E1050" s="1337">
        <v>1974</v>
      </c>
      <c r="F1050" s="1383">
        <v>25.643000000000001</v>
      </c>
      <c r="G1050" s="1383">
        <v>2.4990000000000001</v>
      </c>
      <c r="H1050" s="1383">
        <v>3.2</v>
      </c>
      <c r="I1050" s="1383">
        <v>19.943999999999999</v>
      </c>
      <c r="J1050" s="1383">
        <v>1409.61</v>
      </c>
      <c r="K1050" s="1402">
        <v>19.943999999999999</v>
      </c>
      <c r="L1050" s="1383">
        <v>1409.61</v>
      </c>
      <c r="M1050" s="1390">
        <f t="shared" si="148"/>
        <v>1.4148594292038224E-2</v>
      </c>
      <c r="N1050" s="1384">
        <v>260.29199999999997</v>
      </c>
      <c r="O1050" s="1392">
        <f t="shared" si="145"/>
        <v>3.6827659054632131</v>
      </c>
      <c r="P1050" s="1388">
        <f t="shared" si="146"/>
        <v>848.91565752229349</v>
      </c>
      <c r="Q1050" s="1391">
        <f t="shared" si="147"/>
        <v>220.96595432779282</v>
      </c>
    </row>
    <row r="1051" spans="1:17">
      <c r="A1051" s="2044"/>
      <c r="B1051" s="17">
        <v>9</v>
      </c>
      <c r="C1051" s="1336" t="s">
        <v>198</v>
      </c>
      <c r="D1051" s="1337">
        <v>40</v>
      </c>
      <c r="E1051" s="1337">
        <v>1989</v>
      </c>
      <c r="F1051" s="1383">
        <v>44.341000000000001</v>
      </c>
      <c r="G1051" s="1383">
        <v>3.5169999999999999</v>
      </c>
      <c r="H1051" s="1383">
        <v>6.24</v>
      </c>
      <c r="I1051" s="1383">
        <v>34.584000000000003</v>
      </c>
      <c r="J1051" s="1383">
        <v>2277.1999999999998</v>
      </c>
      <c r="K1051" s="1402">
        <v>33.744</v>
      </c>
      <c r="L1051" s="1383">
        <v>2199.36</v>
      </c>
      <c r="M1051" s="1390">
        <f t="shared" si="148"/>
        <v>1.5342645133129636E-2</v>
      </c>
      <c r="N1051" s="1384">
        <v>260.29199999999997</v>
      </c>
      <c r="O1051" s="1392">
        <f t="shared" si="145"/>
        <v>3.9935677869925787</v>
      </c>
      <c r="P1051" s="1388">
        <f t="shared" si="146"/>
        <v>920.55870798777812</v>
      </c>
      <c r="Q1051" s="1391">
        <f t="shared" si="147"/>
        <v>239.6140672195547</v>
      </c>
    </row>
    <row r="1052" spans="1:17" ht="12" thickBot="1">
      <c r="A1052" s="2045"/>
      <c r="B1052" s="20">
        <v>10</v>
      </c>
      <c r="C1052" s="1915"/>
      <c r="D1052" s="20"/>
      <c r="E1052" s="20"/>
      <c r="F1052" s="1916"/>
      <c r="G1052" s="1916"/>
      <c r="H1052" s="1916"/>
      <c r="I1052" s="1916"/>
      <c r="J1052" s="1916"/>
      <c r="K1052" s="1917"/>
      <c r="L1052" s="1916"/>
      <c r="M1052" s="1918"/>
      <c r="N1052" s="1916"/>
      <c r="O1052" s="1919"/>
      <c r="P1052" s="1919"/>
      <c r="Q1052" s="1920"/>
    </row>
    <row r="1053" spans="1:17" ht="11.25" customHeight="1">
      <c r="A1053" s="2046" t="s">
        <v>338</v>
      </c>
      <c r="B1053" s="273">
        <v>1</v>
      </c>
      <c r="C1053" s="1172" t="s">
        <v>910</v>
      </c>
      <c r="D1053" s="1227">
        <v>5</v>
      </c>
      <c r="E1053" s="1227">
        <v>1947</v>
      </c>
      <c r="F1053" s="709">
        <v>3.7330000000000001</v>
      </c>
      <c r="G1053" s="709">
        <v>0.45300000000000001</v>
      </c>
      <c r="H1053" s="709">
        <v>0.08</v>
      </c>
      <c r="I1053" s="709">
        <v>3.2</v>
      </c>
      <c r="J1053" s="709">
        <v>198.86</v>
      </c>
      <c r="K1053" s="1055">
        <v>0.96199999999999997</v>
      </c>
      <c r="L1053" s="709">
        <v>45.89</v>
      </c>
      <c r="M1053" s="708">
        <f>K1053/L1053</f>
        <v>2.0963172804532578E-2</v>
      </c>
      <c r="N1053" s="1173">
        <v>260.29199999999997</v>
      </c>
      <c r="O1053" s="710">
        <f>M1053*N1053</f>
        <v>5.456546175637393</v>
      </c>
      <c r="P1053" s="710">
        <f>M1053*60*1000</f>
        <v>1257.7903682719548</v>
      </c>
      <c r="Q1053" s="711">
        <f>P1053*N1053/1000</f>
        <v>327.39277053824367</v>
      </c>
    </row>
    <row r="1054" spans="1:17">
      <c r="A1054" s="2047"/>
      <c r="B1054" s="265">
        <v>2</v>
      </c>
      <c r="C1054" s="1174" t="s">
        <v>201</v>
      </c>
      <c r="D1054" s="1230">
        <v>5</v>
      </c>
      <c r="E1054" s="1230">
        <v>1984</v>
      </c>
      <c r="F1054" s="713">
        <v>3.9689999999999999</v>
      </c>
      <c r="G1054" s="713">
        <v>0.113</v>
      </c>
      <c r="H1054" s="713">
        <v>0.08</v>
      </c>
      <c r="I1054" s="713">
        <v>3.7759999999999998</v>
      </c>
      <c r="J1054" s="713">
        <v>180.46</v>
      </c>
      <c r="K1054" s="1060">
        <v>3.7759999999999998</v>
      </c>
      <c r="L1054" s="713">
        <v>180.46</v>
      </c>
      <c r="M1054" s="712">
        <f t="shared" ref="M1054:M1061" si="149">K1054/L1054</f>
        <v>2.0924304555026044E-2</v>
      </c>
      <c r="N1054" s="1186">
        <v>260.29199999999997</v>
      </c>
      <c r="O1054" s="714">
        <f t="shared" ref="O1054:O1061" si="150">M1054*N1054</f>
        <v>5.4464290812368388</v>
      </c>
      <c r="P1054" s="1058">
        <f t="shared" ref="P1054:P1061" si="151">M1054*60*1000</f>
        <v>1255.4582733015627</v>
      </c>
      <c r="Q1054" s="715">
        <f t="shared" ref="Q1054:Q1061" si="152">P1054*N1054/1000</f>
        <v>326.78574487421031</v>
      </c>
    </row>
    <row r="1055" spans="1:17">
      <c r="A1055" s="2047"/>
      <c r="B1055" s="265">
        <v>3</v>
      </c>
      <c r="C1055" s="1174" t="s">
        <v>513</v>
      </c>
      <c r="D1055" s="1230">
        <v>8</v>
      </c>
      <c r="E1055" s="1230">
        <v>1936</v>
      </c>
      <c r="F1055" s="713">
        <v>4.9850000000000003</v>
      </c>
      <c r="G1055" s="713">
        <v>0.48199999999999998</v>
      </c>
      <c r="H1055" s="713">
        <v>0.27200000000000002</v>
      </c>
      <c r="I1055" s="713">
        <v>4.2309999999999999</v>
      </c>
      <c r="J1055" s="713">
        <v>203.07</v>
      </c>
      <c r="K1055" s="1060">
        <v>4.2309999999999999</v>
      </c>
      <c r="L1055" s="713">
        <v>203.07</v>
      </c>
      <c r="M1055" s="712">
        <f t="shared" si="149"/>
        <v>2.0835179987196532E-2</v>
      </c>
      <c r="N1055" s="1186">
        <v>260.29199999999997</v>
      </c>
      <c r="O1055" s="714">
        <f t="shared" si="150"/>
        <v>5.4232306692273591</v>
      </c>
      <c r="P1055" s="1058">
        <f t="shared" si="151"/>
        <v>1250.1107992317918</v>
      </c>
      <c r="Q1055" s="715">
        <f t="shared" si="152"/>
        <v>325.39384015364152</v>
      </c>
    </row>
    <row r="1056" spans="1:17">
      <c r="A1056" s="2047"/>
      <c r="B1056" s="265">
        <v>4</v>
      </c>
      <c r="C1056" s="1174" t="s">
        <v>426</v>
      </c>
      <c r="D1056" s="1230">
        <v>6</v>
      </c>
      <c r="E1056" s="1230">
        <v>1948</v>
      </c>
      <c r="F1056" s="713">
        <v>6.0570000000000004</v>
      </c>
      <c r="G1056" s="713">
        <v>5.7000000000000002E-2</v>
      </c>
      <c r="H1056" s="713">
        <v>0.8</v>
      </c>
      <c r="I1056" s="713">
        <v>5.2</v>
      </c>
      <c r="J1056" s="713">
        <v>301.55</v>
      </c>
      <c r="K1056" s="1060">
        <v>5.0949999999999998</v>
      </c>
      <c r="L1056" s="713">
        <v>250.99</v>
      </c>
      <c r="M1056" s="712">
        <f t="shared" si="149"/>
        <v>2.0299613530419536E-2</v>
      </c>
      <c r="N1056" s="1186">
        <v>260.29199999999997</v>
      </c>
      <c r="O1056" s="714">
        <f t="shared" si="150"/>
        <v>5.2838270050599609</v>
      </c>
      <c r="P1056" s="1058">
        <f t="shared" si="151"/>
        <v>1217.976811825172</v>
      </c>
      <c r="Q1056" s="715">
        <f t="shared" si="152"/>
        <v>317.02962030359765</v>
      </c>
    </row>
    <row r="1057" spans="1:17">
      <c r="A1057" s="2047"/>
      <c r="B1057" s="265">
        <v>5</v>
      </c>
      <c r="C1057" s="1174" t="s">
        <v>911</v>
      </c>
      <c r="D1057" s="1230">
        <v>12</v>
      </c>
      <c r="E1057" s="1230">
        <v>1960</v>
      </c>
      <c r="F1057" s="713">
        <v>14.125999999999999</v>
      </c>
      <c r="G1057" s="713">
        <v>1.1140000000000001</v>
      </c>
      <c r="H1057" s="713">
        <v>1.92</v>
      </c>
      <c r="I1057" s="713">
        <v>11.092000000000001</v>
      </c>
      <c r="J1057" s="713">
        <v>557.91</v>
      </c>
      <c r="K1057" s="1060">
        <v>8.3979999999999997</v>
      </c>
      <c r="L1057" s="713">
        <v>422.39</v>
      </c>
      <c r="M1057" s="712">
        <f t="shared" si="149"/>
        <v>1.9882099481521816E-2</v>
      </c>
      <c r="N1057" s="1186">
        <v>260.29199999999997</v>
      </c>
      <c r="O1057" s="714">
        <f t="shared" si="150"/>
        <v>5.175151438244276</v>
      </c>
      <c r="P1057" s="1058">
        <f t="shared" si="151"/>
        <v>1192.9259688913089</v>
      </c>
      <c r="Q1057" s="715">
        <f t="shared" si="152"/>
        <v>310.50908629465658</v>
      </c>
    </row>
    <row r="1058" spans="1:17">
      <c r="A1058" s="2047"/>
      <c r="B1058" s="265">
        <v>6</v>
      </c>
      <c r="C1058" s="1174" t="s">
        <v>912</v>
      </c>
      <c r="D1058" s="1230">
        <v>29</v>
      </c>
      <c r="E1058" s="1230">
        <v>1986</v>
      </c>
      <c r="F1058" s="713">
        <v>37.142000000000003</v>
      </c>
      <c r="G1058" s="713">
        <v>2.827</v>
      </c>
      <c r="H1058" s="713">
        <v>4.32</v>
      </c>
      <c r="I1058" s="713">
        <v>29.995000000000001</v>
      </c>
      <c r="J1058" s="713">
        <v>1577.48</v>
      </c>
      <c r="K1058" s="1060">
        <v>29.61</v>
      </c>
      <c r="L1058" s="713">
        <v>1464.93</v>
      </c>
      <c r="M1058" s="712">
        <f t="shared" si="149"/>
        <v>2.0212569883885236E-2</v>
      </c>
      <c r="N1058" s="1186">
        <v>260.29199999999997</v>
      </c>
      <c r="O1058" s="714">
        <f t="shared" si="150"/>
        <v>5.2611702402162548</v>
      </c>
      <c r="P1058" s="1058">
        <f t="shared" si="151"/>
        <v>1212.754193033114</v>
      </c>
      <c r="Q1058" s="715">
        <f t="shared" si="152"/>
        <v>315.67021441297533</v>
      </c>
    </row>
    <row r="1059" spans="1:17">
      <c r="A1059" s="2047"/>
      <c r="B1059" s="265">
        <v>7</v>
      </c>
      <c r="C1059" s="1174" t="s">
        <v>913</v>
      </c>
      <c r="D1059" s="1230">
        <v>55</v>
      </c>
      <c r="E1059" s="1230">
        <v>1986</v>
      </c>
      <c r="F1059" s="713">
        <v>68.052999999999997</v>
      </c>
      <c r="G1059" s="713">
        <v>4.798</v>
      </c>
      <c r="H1059" s="713">
        <v>8.8000000000000007</v>
      </c>
      <c r="I1059" s="713">
        <v>54.454999999999998</v>
      </c>
      <c r="J1059" s="713">
        <v>2708.93</v>
      </c>
      <c r="K1059" s="1060">
        <v>54.454999999999998</v>
      </c>
      <c r="L1059" s="713">
        <v>2708.93</v>
      </c>
      <c r="M1059" s="712">
        <f t="shared" si="149"/>
        <v>2.010203290598133E-2</v>
      </c>
      <c r="N1059" s="1186">
        <v>260.29199999999997</v>
      </c>
      <c r="O1059" s="714">
        <f t="shared" si="150"/>
        <v>5.2323983491636916</v>
      </c>
      <c r="P1059" s="1058">
        <f t="shared" si="151"/>
        <v>1206.1219743588797</v>
      </c>
      <c r="Q1059" s="715">
        <f t="shared" si="152"/>
        <v>313.94390094982145</v>
      </c>
    </row>
    <row r="1060" spans="1:17">
      <c r="A1060" s="2047"/>
      <c r="B1060" s="265">
        <v>8</v>
      </c>
      <c r="C1060" s="1174" t="s">
        <v>914</v>
      </c>
      <c r="D1060" s="1230">
        <v>20</v>
      </c>
      <c r="E1060" s="1230">
        <v>1982</v>
      </c>
      <c r="F1060" s="713">
        <v>23.609000000000002</v>
      </c>
      <c r="G1060" s="713">
        <v>1.5069999999999999</v>
      </c>
      <c r="H1060" s="713">
        <v>2.88</v>
      </c>
      <c r="I1060" s="713">
        <v>19.222000000000001</v>
      </c>
      <c r="J1060" s="713">
        <v>1048.75</v>
      </c>
      <c r="K1060" s="1060">
        <v>18.861999999999998</v>
      </c>
      <c r="L1060" s="713">
        <v>939.76</v>
      </c>
      <c r="M1060" s="712">
        <f t="shared" si="149"/>
        <v>2.0071081978377456E-2</v>
      </c>
      <c r="N1060" s="1186">
        <v>260.29199999999997</v>
      </c>
      <c r="O1060" s="714">
        <f t="shared" si="150"/>
        <v>5.2243420703158243</v>
      </c>
      <c r="P1060" s="1058">
        <f t="shared" si="151"/>
        <v>1204.2649187026473</v>
      </c>
      <c r="Q1060" s="715">
        <f t="shared" si="152"/>
        <v>313.46052421894944</v>
      </c>
    </row>
    <row r="1061" spans="1:17" ht="12" thickBot="1">
      <c r="A1061" s="2048"/>
      <c r="B1061" s="269">
        <v>9</v>
      </c>
      <c r="C1061" s="1176" t="s">
        <v>915</v>
      </c>
      <c r="D1061" s="1233">
        <v>25</v>
      </c>
      <c r="E1061" s="1233">
        <v>1987</v>
      </c>
      <c r="F1061" s="1287">
        <v>32.970999999999997</v>
      </c>
      <c r="G1061" s="1287">
        <v>2.2429999999999999</v>
      </c>
      <c r="H1061" s="1287">
        <v>4</v>
      </c>
      <c r="I1061" s="1287">
        <v>26.728000000000002</v>
      </c>
      <c r="J1061" s="1287">
        <v>1353.45</v>
      </c>
      <c r="K1061" s="1312">
        <v>26.728000000000002</v>
      </c>
      <c r="L1061" s="1287">
        <v>1353.45</v>
      </c>
      <c r="M1061" s="1195">
        <f t="shared" si="149"/>
        <v>1.9748051276367803E-2</v>
      </c>
      <c r="N1061" s="1196">
        <v>260.29199999999997</v>
      </c>
      <c r="O1061" s="1177">
        <f t="shared" si="150"/>
        <v>5.140259762828328</v>
      </c>
      <c r="P1061" s="1922">
        <f t="shared" si="151"/>
        <v>1184.883076582068</v>
      </c>
      <c r="Q1061" s="1178">
        <f t="shared" si="152"/>
        <v>308.41558576969959</v>
      </c>
    </row>
    <row r="1062" spans="1:17" ht="11.25" customHeight="1">
      <c r="A1062" s="2049" t="s">
        <v>341</v>
      </c>
      <c r="B1062" s="50">
        <v>1</v>
      </c>
      <c r="C1062" s="1068" t="s">
        <v>202</v>
      </c>
      <c r="D1062" s="1069">
        <v>6</v>
      </c>
      <c r="E1062" s="1069">
        <v>1957</v>
      </c>
      <c r="F1062" s="1064">
        <v>10.363</v>
      </c>
      <c r="G1062" s="1064">
        <v>0.53800000000000003</v>
      </c>
      <c r="H1062" s="1064">
        <v>0.08</v>
      </c>
      <c r="I1062" s="1064">
        <v>9.7449999999999992</v>
      </c>
      <c r="J1062" s="1064">
        <v>319.77999999999997</v>
      </c>
      <c r="K1062" s="1921">
        <v>9.7449999999999992</v>
      </c>
      <c r="L1062" s="1064">
        <v>319.77999999999997</v>
      </c>
      <c r="M1062" s="1065">
        <f>K1062/L1062</f>
        <v>3.0474075927199949E-2</v>
      </c>
      <c r="N1062" s="1034">
        <v>260.29199999999997</v>
      </c>
      <c r="O1062" s="1066">
        <f>M1062*N1062</f>
        <v>7.9321581712427278</v>
      </c>
      <c r="P1062" s="1066">
        <f>M1062*60*1000</f>
        <v>1828.4445556319968</v>
      </c>
      <c r="Q1062" s="1067">
        <f>P1062*N1062/1000</f>
        <v>475.92949027456365</v>
      </c>
    </row>
    <row r="1063" spans="1:17" ht="11.25" customHeight="1">
      <c r="A1063" s="2049"/>
      <c r="B1063" s="23">
        <v>2</v>
      </c>
      <c r="C1063" s="1182" t="s">
        <v>199</v>
      </c>
      <c r="D1063" s="1238">
        <v>6</v>
      </c>
      <c r="E1063" s="1238">
        <v>1986</v>
      </c>
      <c r="F1063" s="717">
        <v>10.17</v>
      </c>
      <c r="G1063" s="717"/>
      <c r="H1063" s="717"/>
      <c r="I1063" s="717">
        <v>10.17</v>
      </c>
      <c r="J1063" s="717">
        <v>407.89</v>
      </c>
      <c r="K1063" s="1070">
        <v>5.6180000000000003</v>
      </c>
      <c r="L1063" s="717">
        <v>193.9</v>
      </c>
      <c r="M1063" s="716">
        <f t="shared" ref="M1063:M1070" si="153">K1063/L1063</f>
        <v>2.8973697782362043E-2</v>
      </c>
      <c r="N1063" s="1187">
        <v>260.29199999999997</v>
      </c>
      <c r="O1063" s="718">
        <f t="shared" ref="O1063:O1070" si="154">M1063*N1063</f>
        <v>7.54162174316658</v>
      </c>
      <c r="P1063" s="1066">
        <f t="shared" ref="P1063:P1070" si="155">M1063*60*1000</f>
        <v>1738.4218669417226</v>
      </c>
      <c r="Q1063" s="719">
        <f t="shared" ref="Q1063:Q1070" si="156">P1063*N1063/1000</f>
        <v>452.49730458999477</v>
      </c>
    </row>
    <row r="1064" spans="1:17">
      <c r="A1064" s="2049"/>
      <c r="B1064" s="23">
        <v>3</v>
      </c>
      <c r="C1064" s="1182" t="s">
        <v>201</v>
      </c>
      <c r="D1064" s="1238">
        <v>5</v>
      </c>
      <c r="E1064" s="1238">
        <v>1984</v>
      </c>
      <c r="F1064" s="717">
        <v>3.9689999999999999</v>
      </c>
      <c r="G1064" s="717">
        <v>0.113</v>
      </c>
      <c r="H1064" s="717">
        <v>0.08</v>
      </c>
      <c r="I1064" s="717">
        <v>3.7759999999999998</v>
      </c>
      <c r="J1064" s="717">
        <v>180.46</v>
      </c>
      <c r="K1064" s="1070">
        <v>3.7759999999999998</v>
      </c>
      <c r="L1064" s="717">
        <v>180.46</v>
      </c>
      <c r="M1064" s="716">
        <f t="shared" si="153"/>
        <v>2.0924304555026044E-2</v>
      </c>
      <c r="N1064" s="1187">
        <v>260.29199999999997</v>
      </c>
      <c r="O1064" s="718">
        <f t="shared" si="154"/>
        <v>5.4464290812368388</v>
      </c>
      <c r="P1064" s="1066">
        <f t="shared" si="155"/>
        <v>1255.4582733015627</v>
      </c>
      <c r="Q1064" s="719">
        <f t="shared" si="156"/>
        <v>326.78574487421031</v>
      </c>
    </row>
    <row r="1065" spans="1:17">
      <c r="A1065" s="2049"/>
      <c r="B1065" s="23">
        <v>4</v>
      </c>
      <c r="C1065" s="1182" t="s">
        <v>428</v>
      </c>
      <c r="D1065" s="1238">
        <v>40</v>
      </c>
      <c r="E1065" s="1238">
        <v>1980</v>
      </c>
      <c r="F1065" s="717">
        <v>55.561999999999998</v>
      </c>
      <c r="G1065" s="717">
        <v>4.2060000000000004</v>
      </c>
      <c r="H1065" s="717">
        <v>6.24</v>
      </c>
      <c r="I1065" s="717">
        <v>45.116</v>
      </c>
      <c r="J1065" s="717">
        <v>1888.23</v>
      </c>
      <c r="K1065" s="1070">
        <v>44.933</v>
      </c>
      <c r="L1065" s="717">
        <v>1833.49</v>
      </c>
      <c r="M1065" s="716">
        <f t="shared" si="153"/>
        <v>2.450681487218365E-2</v>
      </c>
      <c r="N1065" s="1187">
        <v>260.29199999999997</v>
      </c>
      <c r="O1065" s="718">
        <f t="shared" si="154"/>
        <v>6.3789278567104262</v>
      </c>
      <c r="P1065" s="1066">
        <f t="shared" si="155"/>
        <v>1470.4088923310189</v>
      </c>
      <c r="Q1065" s="719">
        <f t="shared" si="156"/>
        <v>382.73567140262554</v>
      </c>
    </row>
    <row r="1066" spans="1:17">
      <c r="A1066" s="2049"/>
      <c r="B1066" s="23">
        <v>5</v>
      </c>
      <c r="C1066" s="1182" t="s">
        <v>916</v>
      </c>
      <c r="D1066" s="1238">
        <v>8</v>
      </c>
      <c r="E1066" s="1238">
        <v>1965</v>
      </c>
      <c r="F1066" s="717">
        <v>10.83</v>
      </c>
      <c r="G1066" s="717">
        <v>0.77400000000000002</v>
      </c>
      <c r="H1066" s="717">
        <v>0.128</v>
      </c>
      <c r="I1066" s="717">
        <v>9.9280000000000008</v>
      </c>
      <c r="J1066" s="717">
        <v>406.24</v>
      </c>
      <c r="K1066" s="1070">
        <v>8.7639999999999993</v>
      </c>
      <c r="L1066" s="717">
        <v>358.61</v>
      </c>
      <c r="M1066" s="716">
        <f t="shared" si="153"/>
        <v>2.4438805387468277E-2</v>
      </c>
      <c r="N1066" s="1187">
        <v>260.29199999999997</v>
      </c>
      <c r="O1066" s="718">
        <f t="shared" si="154"/>
        <v>6.3612255319148918</v>
      </c>
      <c r="P1066" s="1066">
        <f t="shared" si="155"/>
        <v>1466.3283232480967</v>
      </c>
      <c r="Q1066" s="719">
        <f t="shared" si="156"/>
        <v>381.67353191489354</v>
      </c>
    </row>
    <row r="1067" spans="1:17">
      <c r="A1067" s="2049"/>
      <c r="B1067" s="23">
        <v>6</v>
      </c>
      <c r="C1067" s="1182" t="s">
        <v>917</v>
      </c>
      <c r="D1067" s="1238">
        <v>12</v>
      </c>
      <c r="E1067" s="1238">
        <v>1965</v>
      </c>
      <c r="F1067" s="717">
        <v>14.183999999999999</v>
      </c>
      <c r="G1067" s="717">
        <v>1.161</v>
      </c>
      <c r="H1067" s="717">
        <v>0.192</v>
      </c>
      <c r="I1067" s="717">
        <v>12.831</v>
      </c>
      <c r="J1067" s="717">
        <v>537.54999999999995</v>
      </c>
      <c r="K1067" s="1070">
        <v>11.82</v>
      </c>
      <c r="L1067" s="717">
        <v>495.2</v>
      </c>
      <c r="M1067" s="716">
        <f t="shared" si="153"/>
        <v>2.3869143780290793E-2</v>
      </c>
      <c r="N1067" s="1187">
        <v>260.29199999999997</v>
      </c>
      <c r="O1067" s="718">
        <f t="shared" si="154"/>
        <v>6.2129471728594501</v>
      </c>
      <c r="P1067" s="1066">
        <f t="shared" si="155"/>
        <v>1432.1486268174474</v>
      </c>
      <c r="Q1067" s="719">
        <f t="shared" si="156"/>
        <v>372.77683037156697</v>
      </c>
    </row>
    <row r="1068" spans="1:17">
      <c r="A1068" s="2049"/>
      <c r="B1068" s="23">
        <v>7</v>
      </c>
      <c r="C1068" s="1182" t="s">
        <v>203</v>
      </c>
      <c r="D1068" s="1238">
        <v>3</v>
      </c>
      <c r="E1068" s="1238">
        <v>1988</v>
      </c>
      <c r="F1068" s="717">
        <v>4.4470000000000001</v>
      </c>
      <c r="G1068" s="717">
        <v>0.17599999999999999</v>
      </c>
      <c r="H1068" s="717">
        <v>0.48</v>
      </c>
      <c r="I1068" s="717">
        <v>3.7909999999999999</v>
      </c>
      <c r="J1068" s="717">
        <v>167.31</v>
      </c>
      <c r="K1068" s="1070">
        <v>3.7909999999999999</v>
      </c>
      <c r="L1068" s="717">
        <v>167.31</v>
      </c>
      <c r="M1068" s="716">
        <f t="shared" si="153"/>
        <v>2.2658538043153428E-2</v>
      </c>
      <c r="N1068" s="1187">
        <v>260.29199999999997</v>
      </c>
      <c r="O1068" s="718">
        <f t="shared" si="154"/>
        <v>5.897836184328491</v>
      </c>
      <c r="P1068" s="1066">
        <f t="shared" si="155"/>
        <v>1359.5122825892056</v>
      </c>
      <c r="Q1068" s="719">
        <f t="shared" si="156"/>
        <v>353.87017105970943</v>
      </c>
    </row>
    <row r="1069" spans="1:17">
      <c r="A1069" s="2049"/>
      <c r="B1069" s="23">
        <v>8</v>
      </c>
      <c r="C1069" s="1182" t="s">
        <v>427</v>
      </c>
      <c r="D1069" s="1238">
        <v>6</v>
      </c>
      <c r="E1069" s="1238">
        <v>1985</v>
      </c>
      <c r="F1069" s="717">
        <v>6.3479999999999999</v>
      </c>
      <c r="G1069" s="717">
        <v>0.22900000000000001</v>
      </c>
      <c r="H1069" s="717">
        <v>0.96</v>
      </c>
      <c r="I1069" s="717">
        <v>5.1589999999999998</v>
      </c>
      <c r="J1069" s="717">
        <v>230.55</v>
      </c>
      <c r="K1069" s="1070">
        <v>5.1589999999999998</v>
      </c>
      <c r="L1069" s="717">
        <v>230.55</v>
      </c>
      <c r="M1069" s="716">
        <f t="shared" si="153"/>
        <v>2.2376924745174581E-2</v>
      </c>
      <c r="N1069" s="1187">
        <v>260.29199999999997</v>
      </c>
      <c r="O1069" s="718">
        <f t="shared" si="154"/>
        <v>5.8245344957709815</v>
      </c>
      <c r="P1069" s="1066">
        <f t="shared" si="155"/>
        <v>1342.6154847104747</v>
      </c>
      <c r="Q1069" s="719">
        <f t="shared" si="156"/>
        <v>349.47206974625885</v>
      </c>
    </row>
    <row r="1070" spans="1:17">
      <c r="A1070" s="2049"/>
      <c r="B1070" s="23">
        <v>9</v>
      </c>
      <c r="C1070" s="1241" t="s">
        <v>200</v>
      </c>
      <c r="D1070" s="1238">
        <v>4</v>
      </c>
      <c r="E1070" s="1238">
        <v>1950</v>
      </c>
      <c r="F1070" s="1182">
        <v>5.4870000000000001</v>
      </c>
      <c r="G1070" s="1182">
        <v>0.73699999999999999</v>
      </c>
      <c r="H1070" s="1182">
        <v>0.64</v>
      </c>
      <c r="I1070" s="1182">
        <v>4.1100000000000003</v>
      </c>
      <c r="J1070" s="1182">
        <v>193.31</v>
      </c>
      <c r="K1070" s="1923">
        <v>4.1100000000000003</v>
      </c>
      <c r="L1070" s="1182">
        <v>193.31</v>
      </c>
      <c r="M1070" s="716">
        <f t="shared" si="153"/>
        <v>2.1261186694945942E-2</v>
      </c>
      <c r="N1070" s="1182">
        <v>260.29199999999997</v>
      </c>
      <c r="O1070" s="718">
        <f t="shared" si="154"/>
        <v>5.5341168072008688</v>
      </c>
      <c r="P1070" s="1066">
        <f t="shared" si="155"/>
        <v>1275.6712016967567</v>
      </c>
      <c r="Q1070" s="719">
        <f t="shared" si="156"/>
        <v>332.04700843205217</v>
      </c>
    </row>
    <row r="1071" spans="1:17" ht="12" thickBot="1">
      <c r="A1071" s="2050"/>
      <c r="B1071" s="26">
        <v>10</v>
      </c>
      <c r="C1071" s="31"/>
      <c r="D1071" s="26"/>
      <c r="E1071" s="26"/>
      <c r="F1071" s="308"/>
      <c r="G1071" s="308"/>
      <c r="H1071" s="308"/>
      <c r="I1071" s="308"/>
      <c r="J1071" s="308"/>
      <c r="K1071" s="732"/>
      <c r="L1071" s="308"/>
      <c r="M1071" s="51"/>
      <c r="N1071" s="308"/>
      <c r="O1071" s="49"/>
      <c r="P1071" s="49"/>
      <c r="Q1071" s="280"/>
    </row>
    <row r="1072" spans="1:17">
      <c r="A1072" s="807"/>
      <c r="B1072" s="805"/>
      <c r="C1072" s="806"/>
      <c r="D1072" s="805"/>
      <c r="E1072" s="805"/>
      <c r="F1072" s="336"/>
      <c r="G1072" s="336"/>
      <c r="H1072" s="336"/>
      <c r="I1072" s="336"/>
      <c r="J1072" s="336"/>
      <c r="K1072" s="336"/>
      <c r="L1072" s="336"/>
      <c r="M1072" s="336"/>
      <c r="N1072" s="336"/>
      <c r="O1072" s="336"/>
      <c r="P1072" s="336"/>
      <c r="Q1072" s="336"/>
    </row>
    <row r="1073" spans="1:17" ht="15">
      <c r="A1073" s="2014" t="s">
        <v>205</v>
      </c>
      <c r="B1073" s="2014"/>
      <c r="C1073" s="2014"/>
      <c r="D1073" s="2014"/>
      <c r="E1073" s="2014"/>
      <c r="F1073" s="2014"/>
      <c r="G1073" s="2014"/>
      <c r="H1073" s="2014"/>
      <c r="I1073" s="2014"/>
      <c r="J1073" s="2014"/>
      <c r="K1073" s="2014"/>
      <c r="L1073" s="2014"/>
      <c r="M1073" s="2014"/>
      <c r="N1073" s="2014"/>
      <c r="O1073" s="2014"/>
      <c r="P1073" s="2014"/>
      <c r="Q1073" s="2014"/>
    </row>
    <row r="1074" spans="1:17" ht="13.5" thickBot="1">
      <c r="A1074" s="1330"/>
      <c r="B1074" s="1330"/>
      <c r="C1074" s="1330"/>
      <c r="D1074" s="1330"/>
      <c r="E1074" s="1986" t="s">
        <v>559</v>
      </c>
      <c r="F1074" s="1986"/>
      <c r="G1074" s="1986"/>
      <c r="H1074" s="1986"/>
      <c r="I1074" s="1330">
        <v>1.8</v>
      </c>
      <c r="J1074" s="1330" t="s">
        <v>558</v>
      </c>
      <c r="K1074" s="1330" t="s">
        <v>560</v>
      </c>
      <c r="L1074" s="1330">
        <v>486</v>
      </c>
      <c r="M1074" s="1330"/>
      <c r="N1074" s="1330"/>
      <c r="O1074" s="1330"/>
      <c r="P1074" s="1330"/>
      <c r="Q1074" s="1330"/>
    </row>
    <row r="1075" spans="1:17">
      <c r="A1075" s="2015" t="s">
        <v>1</v>
      </c>
      <c r="B1075" s="2018" t="s">
        <v>0</v>
      </c>
      <c r="C1075" s="1990" t="s">
        <v>2</v>
      </c>
      <c r="D1075" s="1990" t="s">
        <v>3</v>
      </c>
      <c r="E1075" s="1990" t="s">
        <v>13</v>
      </c>
      <c r="F1075" s="1993" t="s">
        <v>14</v>
      </c>
      <c r="G1075" s="1994"/>
      <c r="H1075" s="1994"/>
      <c r="I1075" s="1995"/>
      <c r="J1075" s="1990" t="s">
        <v>4</v>
      </c>
      <c r="K1075" s="1990" t="s">
        <v>15</v>
      </c>
      <c r="L1075" s="1990" t="s">
        <v>5</v>
      </c>
      <c r="M1075" s="1990" t="s">
        <v>6</v>
      </c>
      <c r="N1075" s="1990" t="s">
        <v>16</v>
      </c>
      <c r="O1075" s="2020" t="s">
        <v>17</v>
      </c>
      <c r="P1075" s="1990" t="s">
        <v>25</v>
      </c>
      <c r="Q1075" s="2009" t="s">
        <v>26</v>
      </c>
    </row>
    <row r="1076" spans="1:17" ht="33.75">
      <c r="A1076" s="2016"/>
      <c r="B1076" s="2019"/>
      <c r="C1076" s="1991"/>
      <c r="D1076" s="1992"/>
      <c r="E1076" s="1992"/>
      <c r="F1076" s="728" t="s">
        <v>18</v>
      </c>
      <c r="G1076" s="728" t="s">
        <v>19</v>
      </c>
      <c r="H1076" s="728" t="s">
        <v>20</v>
      </c>
      <c r="I1076" s="728" t="s">
        <v>21</v>
      </c>
      <c r="J1076" s="1992"/>
      <c r="K1076" s="1992"/>
      <c r="L1076" s="1992"/>
      <c r="M1076" s="1992"/>
      <c r="N1076" s="1992"/>
      <c r="O1076" s="2021"/>
      <c r="P1076" s="1992"/>
      <c r="Q1076" s="2010"/>
    </row>
    <row r="1077" spans="1:17" ht="12" thickBot="1">
      <c r="A1077" s="2017"/>
      <c r="B1077" s="2051"/>
      <c r="C1077" s="2052"/>
      <c r="D1077" s="38" t="s">
        <v>7</v>
      </c>
      <c r="E1077" s="38" t="s">
        <v>8</v>
      </c>
      <c r="F1077" s="38" t="s">
        <v>9</v>
      </c>
      <c r="G1077" s="38" t="s">
        <v>9</v>
      </c>
      <c r="H1077" s="38" t="s">
        <v>9</v>
      </c>
      <c r="I1077" s="38" t="s">
        <v>9</v>
      </c>
      <c r="J1077" s="38" t="s">
        <v>22</v>
      </c>
      <c r="K1077" s="38" t="s">
        <v>9</v>
      </c>
      <c r="L1077" s="38" t="s">
        <v>22</v>
      </c>
      <c r="M1077" s="38" t="s">
        <v>65</v>
      </c>
      <c r="N1077" s="38" t="s">
        <v>10</v>
      </c>
      <c r="O1077" s="38" t="s">
        <v>66</v>
      </c>
      <c r="P1077" s="39" t="s">
        <v>27</v>
      </c>
      <c r="Q1077" s="40" t="s">
        <v>28</v>
      </c>
    </row>
    <row r="1078" spans="1:17">
      <c r="A1078" s="1987" t="s">
        <v>338</v>
      </c>
      <c r="B1078" s="804">
        <v>1</v>
      </c>
      <c r="C1078" s="1867" t="s">
        <v>429</v>
      </c>
      <c r="D1078" s="1075">
        <v>30</v>
      </c>
      <c r="E1078" s="1075">
        <v>1989</v>
      </c>
      <c r="F1078" s="1228">
        <v>27.974</v>
      </c>
      <c r="G1078" s="1228">
        <v>3.4</v>
      </c>
      <c r="H1078" s="1228">
        <v>4.8010000000000002</v>
      </c>
      <c r="I1078" s="1228">
        <v>19.773</v>
      </c>
      <c r="J1078" s="709">
        <v>1601.5</v>
      </c>
      <c r="K1078" s="1228">
        <v>19.773</v>
      </c>
      <c r="L1078" s="709">
        <v>1601.5</v>
      </c>
      <c r="M1078" s="1057">
        <f>K1078/L1078</f>
        <v>1.2346550109272558E-2</v>
      </c>
      <c r="N1078" s="1405">
        <v>291.13900000000001</v>
      </c>
      <c r="O1078" s="1058">
        <f>M1078*N1078</f>
        <v>3.5945622522635032</v>
      </c>
      <c r="P1078" s="1058">
        <f>M1078*60*1000</f>
        <v>740.79300655635348</v>
      </c>
      <c r="Q1078" s="1059">
        <f>P1078*N1078/1000</f>
        <v>215.67373513581018</v>
      </c>
    </row>
    <row r="1079" spans="1:17">
      <c r="A1079" s="1988"/>
      <c r="B1079" s="265">
        <v>2</v>
      </c>
      <c r="C1079" s="1867" t="s">
        <v>430</v>
      </c>
      <c r="D1079" s="1075">
        <v>49</v>
      </c>
      <c r="E1079" s="1075">
        <v>1974</v>
      </c>
      <c r="F1079" s="1231">
        <v>46</v>
      </c>
      <c r="G1079" s="1231">
        <v>5.38</v>
      </c>
      <c r="H1079" s="1231">
        <v>7.7880000000000003</v>
      </c>
      <c r="I1079" s="1231">
        <v>32.832000000000001</v>
      </c>
      <c r="J1079" s="713">
        <v>2550.1</v>
      </c>
      <c r="K1079" s="1231">
        <v>32.832000000000001</v>
      </c>
      <c r="L1079" s="713">
        <v>2550.1</v>
      </c>
      <c r="M1079" s="712">
        <f t="shared" ref="M1079:M1087" si="157">K1079/L1079</f>
        <v>1.2874789223952002E-2</v>
      </c>
      <c r="N1079" s="1405">
        <v>291.13900000000001</v>
      </c>
      <c r="O1079" s="714">
        <f t="shared" ref="O1079:O1087" si="158">M1079*N1079</f>
        <v>3.7483532598721623</v>
      </c>
      <c r="P1079" s="1058">
        <f t="shared" ref="P1079:P1087" si="159">M1079*60*1000</f>
        <v>772.48735343712019</v>
      </c>
      <c r="Q1079" s="715">
        <f t="shared" ref="Q1079:Q1087" si="160">P1079*N1079/1000</f>
        <v>224.90119559232974</v>
      </c>
    </row>
    <row r="1080" spans="1:17">
      <c r="A1080" s="1988"/>
      <c r="B1080" s="265">
        <v>3</v>
      </c>
      <c r="C1080" s="1867" t="s">
        <v>431</v>
      </c>
      <c r="D1080" s="1075">
        <v>30</v>
      </c>
      <c r="E1080" s="1075">
        <v>1989</v>
      </c>
      <c r="F1080" s="1231">
        <v>25.870999999999999</v>
      </c>
      <c r="G1080" s="1231">
        <v>3.57</v>
      </c>
      <c r="H1080" s="1231">
        <v>4.7210000000000001</v>
      </c>
      <c r="I1080" s="1231">
        <v>17.579999999999998</v>
      </c>
      <c r="J1080" s="713">
        <v>1599.2</v>
      </c>
      <c r="K1080" s="1231">
        <v>17.579999999999998</v>
      </c>
      <c r="L1080" s="713">
        <v>1599.2</v>
      </c>
      <c r="M1080" s="712">
        <f t="shared" si="157"/>
        <v>1.0992996498249124E-2</v>
      </c>
      <c r="N1080" s="1405">
        <v>291.13900000000001</v>
      </c>
      <c r="O1080" s="714">
        <f t="shared" si="158"/>
        <v>3.2004900075037517</v>
      </c>
      <c r="P1080" s="1058">
        <f t="shared" si="159"/>
        <v>659.57978989494745</v>
      </c>
      <c r="Q1080" s="715">
        <f t="shared" si="160"/>
        <v>192.0294004502251</v>
      </c>
    </row>
    <row r="1081" spans="1:17">
      <c r="A1081" s="1988"/>
      <c r="B1081" s="265">
        <v>4</v>
      </c>
      <c r="C1081" s="1867" t="s">
        <v>432</v>
      </c>
      <c r="D1081" s="1075">
        <v>30</v>
      </c>
      <c r="E1081" s="1075">
        <v>1993</v>
      </c>
      <c r="F1081" s="1231">
        <v>29.01</v>
      </c>
      <c r="G1081" s="1231">
        <v>3.51</v>
      </c>
      <c r="H1081" s="1231">
        <v>4.7240000000000002</v>
      </c>
      <c r="I1081" s="1231">
        <v>20.776</v>
      </c>
      <c r="J1081" s="713">
        <v>1596.5</v>
      </c>
      <c r="K1081" s="1231">
        <v>20.776</v>
      </c>
      <c r="L1081" s="713">
        <v>1596.5</v>
      </c>
      <c r="M1081" s="712">
        <f t="shared" si="157"/>
        <v>1.3013466958972753E-2</v>
      </c>
      <c r="N1081" s="1405">
        <v>291.13900000000001</v>
      </c>
      <c r="O1081" s="714">
        <f t="shared" si="158"/>
        <v>3.7887277569683686</v>
      </c>
      <c r="P1081" s="1058">
        <f t="shared" si="159"/>
        <v>780.80801753836511</v>
      </c>
      <c r="Q1081" s="715">
        <f t="shared" si="160"/>
        <v>227.32366541810208</v>
      </c>
    </row>
    <row r="1082" spans="1:17">
      <c r="A1082" s="1988"/>
      <c r="B1082" s="265">
        <v>5</v>
      </c>
      <c r="C1082" s="1867" t="s">
        <v>433</v>
      </c>
      <c r="D1082" s="1075">
        <v>30</v>
      </c>
      <c r="E1082" s="1075">
        <v>1993</v>
      </c>
      <c r="F1082" s="1231">
        <v>24.358000000000001</v>
      </c>
      <c r="G1082" s="1231">
        <v>3.34</v>
      </c>
      <c r="H1082" s="1231">
        <v>4.8040000000000003</v>
      </c>
      <c r="I1082" s="1231">
        <v>16.213999999999999</v>
      </c>
      <c r="J1082" s="713">
        <v>1614.9</v>
      </c>
      <c r="K1082" s="1231">
        <v>16.213999999999999</v>
      </c>
      <c r="L1082" s="713">
        <v>1614.9</v>
      </c>
      <c r="M1082" s="712">
        <f t="shared" si="157"/>
        <v>1.0040250170289181E-2</v>
      </c>
      <c r="N1082" s="1405">
        <v>291.13900000000001</v>
      </c>
      <c r="O1082" s="714">
        <f t="shared" si="158"/>
        <v>2.923108394327822</v>
      </c>
      <c r="P1082" s="1058">
        <f t="shared" si="159"/>
        <v>602.41501021735087</v>
      </c>
      <c r="Q1082" s="715">
        <f t="shared" si="160"/>
        <v>175.3865036596693</v>
      </c>
    </row>
    <row r="1083" spans="1:17">
      <c r="A1083" s="1988"/>
      <c r="B1083" s="265">
        <v>6</v>
      </c>
      <c r="C1083" s="1867" t="s">
        <v>434</v>
      </c>
      <c r="D1083" s="1075">
        <v>30</v>
      </c>
      <c r="E1083" s="1075">
        <v>1992</v>
      </c>
      <c r="F1083" s="1231">
        <v>26.088000000000001</v>
      </c>
      <c r="G1083" s="1231">
        <v>2.6</v>
      </c>
      <c r="H1083" s="1231">
        <v>4.5670000000000002</v>
      </c>
      <c r="I1083" s="1231">
        <v>18.920999999999999</v>
      </c>
      <c r="J1083" s="713">
        <v>1616.9</v>
      </c>
      <c r="K1083" s="1231">
        <v>18.920999999999999</v>
      </c>
      <c r="L1083" s="713">
        <v>1616.9</v>
      </c>
      <c r="M1083" s="712">
        <f t="shared" si="157"/>
        <v>1.1702022388521244E-2</v>
      </c>
      <c r="N1083" s="1405">
        <v>291.13900000000001</v>
      </c>
      <c r="O1083" s="714">
        <f t="shared" si="158"/>
        <v>3.4069150961716868</v>
      </c>
      <c r="P1083" s="1058">
        <f t="shared" si="159"/>
        <v>702.12134331127459</v>
      </c>
      <c r="Q1083" s="715">
        <f t="shared" si="160"/>
        <v>204.41490577030117</v>
      </c>
    </row>
    <row r="1084" spans="1:17">
      <c r="A1084" s="1988"/>
      <c r="B1084" s="265">
        <v>7</v>
      </c>
      <c r="C1084" s="1867" t="s">
        <v>435</v>
      </c>
      <c r="D1084" s="1075">
        <v>45</v>
      </c>
      <c r="E1084" s="1075">
        <v>1985</v>
      </c>
      <c r="F1084" s="1231">
        <v>34.905000000000001</v>
      </c>
      <c r="G1084" s="1231">
        <v>4.3899999999999997</v>
      </c>
      <c r="H1084" s="1231">
        <v>7.2030000000000003</v>
      </c>
      <c r="I1084" s="1231">
        <v>23.312000000000001</v>
      </c>
      <c r="J1084" s="713">
        <v>2283.6999999999998</v>
      </c>
      <c r="K1084" s="1231">
        <v>23.312000000000001</v>
      </c>
      <c r="L1084" s="713">
        <v>2283.6999999999998</v>
      </c>
      <c r="M1084" s="712">
        <f t="shared" si="157"/>
        <v>1.0207995796295487E-2</v>
      </c>
      <c r="N1084" s="1405">
        <v>291.13900000000001</v>
      </c>
      <c r="O1084" s="714">
        <f t="shared" si="158"/>
        <v>2.971945688137672</v>
      </c>
      <c r="P1084" s="1058">
        <f t="shared" si="159"/>
        <v>612.47974777772913</v>
      </c>
      <c r="Q1084" s="715">
        <f t="shared" si="160"/>
        <v>178.31674128826029</v>
      </c>
    </row>
    <row r="1085" spans="1:17">
      <c r="A1085" s="1988"/>
      <c r="B1085" s="265">
        <v>8</v>
      </c>
      <c r="C1085" s="1867" t="s">
        <v>436</v>
      </c>
      <c r="D1085" s="1075">
        <v>37</v>
      </c>
      <c r="E1085" s="1075">
        <v>1972</v>
      </c>
      <c r="F1085" s="1231">
        <v>33.715000000000003</v>
      </c>
      <c r="G1085" s="1231">
        <v>3.68</v>
      </c>
      <c r="H1085" s="1231">
        <v>5.9240000000000004</v>
      </c>
      <c r="I1085" s="1231">
        <v>24.111000000000001</v>
      </c>
      <c r="J1085" s="713">
        <v>1935.1</v>
      </c>
      <c r="K1085" s="1231">
        <v>24.111000000000001</v>
      </c>
      <c r="L1085" s="713">
        <v>1935.1</v>
      </c>
      <c r="M1085" s="712">
        <f t="shared" si="157"/>
        <v>1.2459821197870912E-2</v>
      </c>
      <c r="N1085" s="1405">
        <v>291.13900000000001</v>
      </c>
      <c r="O1085" s="714">
        <f t="shared" si="158"/>
        <v>3.6275398837269397</v>
      </c>
      <c r="P1085" s="1058">
        <f t="shared" si="159"/>
        <v>747.5892718722547</v>
      </c>
      <c r="Q1085" s="715">
        <f t="shared" si="160"/>
        <v>217.65239302361638</v>
      </c>
    </row>
    <row r="1086" spans="1:17">
      <c r="A1086" s="1988"/>
      <c r="B1086" s="265">
        <v>9</v>
      </c>
      <c r="C1086" s="1867" t="s">
        <v>437</v>
      </c>
      <c r="D1086" s="1075">
        <v>45</v>
      </c>
      <c r="E1086" s="1075">
        <v>1980</v>
      </c>
      <c r="F1086" s="1231">
        <v>41.866</v>
      </c>
      <c r="G1086" s="1231">
        <v>5.27</v>
      </c>
      <c r="H1086" s="1231">
        <v>7.2009999999999996</v>
      </c>
      <c r="I1086" s="1231">
        <v>29.395</v>
      </c>
      <c r="J1086" s="713">
        <v>2298</v>
      </c>
      <c r="K1086" s="1231">
        <v>29.395</v>
      </c>
      <c r="L1086" s="713">
        <v>2298</v>
      </c>
      <c r="M1086" s="712">
        <f t="shared" si="157"/>
        <v>1.2791557876414273E-2</v>
      </c>
      <c r="N1086" s="1405">
        <v>291.13900000000001</v>
      </c>
      <c r="O1086" s="714">
        <f t="shared" si="158"/>
        <v>3.724121368581375</v>
      </c>
      <c r="P1086" s="1058">
        <f t="shared" si="159"/>
        <v>767.49347258485636</v>
      </c>
      <c r="Q1086" s="715">
        <f t="shared" si="160"/>
        <v>223.44728211488251</v>
      </c>
    </row>
    <row r="1087" spans="1:17" ht="12" thickBot="1">
      <c r="A1087" s="1989"/>
      <c r="B1087" s="269">
        <v>10</v>
      </c>
      <c r="C1087" s="1867" t="s">
        <v>218</v>
      </c>
      <c r="D1087" s="1075">
        <v>45</v>
      </c>
      <c r="E1087" s="1075">
        <v>1985</v>
      </c>
      <c r="F1087" s="1234">
        <v>17</v>
      </c>
      <c r="G1087" s="1234">
        <v>1.1299999999999999</v>
      </c>
      <c r="H1087" s="1234">
        <v>1.9239999999999999</v>
      </c>
      <c r="I1087" s="1234">
        <v>13.946</v>
      </c>
      <c r="J1087" s="1287">
        <v>672.3</v>
      </c>
      <c r="K1087" s="1234">
        <v>13.946</v>
      </c>
      <c r="L1087" s="1287">
        <v>672.3</v>
      </c>
      <c r="M1087" s="1195">
        <f t="shared" si="157"/>
        <v>2.0743715603153356E-2</v>
      </c>
      <c r="N1087" s="1234">
        <v>291.13900000000001</v>
      </c>
      <c r="O1087" s="1177">
        <f t="shared" si="158"/>
        <v>6.039304616986465</v>
      </c>
      <c r="P1087" s="1177">
        <f t="shared" si="159"/>
        <v>1244.6229361892015</v>
      </c>
      <c r="Q1087" s="1178">
        <f t="shared" si="160"/>
        <v>362.35827701918794</v>
      </c>
    </row>
    <row r="1088" spans="1:17" ht="11.25" customHeight="1">
      <c r="A1088" s="2003" t="s">
        <v>254</v>
      </c>
      <c r="B1088" s="50">
        <v>1</v>
      </c>
      <c r="C1088" s="1868" t="s">
        <v>438</v>
      </c>
      <c r="D1088" s="1288">
        <v>20</v>
      </c>
      <c r="E1088" s="1288">
        <v>1975</v>
      </c>
      <c r="F1088" s="1236">
        <v>22.928000000000001</v>
      </c>
      <c r="G1088" s="1236">
        <v>2.8</v>
      </c>
      <c r="H1088" s="1236">
        <v>3.2069999999999999</v>
      </c>
      <c r="I1088" s="1236">
        <v>16.920999999999999</v>
      </c>
      <c r="J1088" s="829">
        <v>1032.3</v>
      </c>
      <c r="K1088" s="1236">
        <v>16.920999999999999</v>
      </c>
      <c r="L1088" s="829">
        <v>1032.3</v>
      </c>
      <c r="M1088" s="1065">
        <f>K1088/L1088</f>
        <v>1.6391552843165746E-2</v>
      </c>
      <c r="N1088" s="1406">
        <v>291.13900000000001</v>
      </c>
      <c r="O1088" s="1066">
        <f>M1088*N1088</f>
        <v>4.7722203032064323</v>
      </c>
      <c r="P1088" s="1066">
        <f>M1088*60*1000</f>
        <v>983.49317058994484</v>
      </c>
      <c r="Q1088" s="1067">
        <f>P1088*N1088/1000</f>
        <v>286.33321819238597</v>
      </c>
    </row>
    <row r="1089" spans="1:17" ht="12.75" customHeight="1">
      <c r="A1089" s="2004"/>
      <c r="B1089" s="23">
        <v>2</v>
      </c>
      <c r="C1089" s="1868" t="s">
        <v>439</v>
      </c>
      <c r="D1089" s="1288">
        <v>18</v>
      </c>
      <c r="E1089" s="1288">
        <v>1987</v>
      </c>
      <c r="F1089" s="1239">
        <v>18.783999999999999</v>
      </c>
      <c r="G1089" s="1239">
        <v>2.2000000000000002</v>
      </c>
      <c r="H1089" s="1239">
        <v>2.411</v>
      </c>
      <c r="I1089" s="1239">
        <v>14.173</v>
      </c>
      <c r="J1089" s="717">
        <v>650.79999999999995</v>
      </c>
      <c r="K1089" s="1239">
        <v>14.173</v>
      </c>
      <c r="L1089" s="717">
        <v>650.79999999999995</v>
      </c>
      <c r="M1089" s="716">
        <f t="shared" ref="M1089:M1097" si="161">K1089/L1089</f>
        <v>2.1777811923786111E-2</v>
      </c>
      <c r="N1089" s="1406">
        <v>291.13900000000001</v>
      </c>
      <c r="O1089" s="718">
        <f t="shared" ref="O1089:O1097" si="162">M1089*N1089</f>
        <v>6.3403703856791651</v>
      </c>
      <c r="P1089" s="1066">
        <f t="shared" ref="P1089:P1097" si="163">M1089*60*1000</f>
        <v>1306.6687154271665</v>
      </c>
      <c r="Q1089" s="719">
        <f t="shared" ref="Q1089:Q1097" si="164">P1089*N1089/1000</f>
        <v>380.42222314074985</v>
      </c>
    </row>
    <row r="1090" spans="1:17" ht="12.75" customHeight="1">
      <c r="A1090" s="2004"/>
      <c r="B1090" s="23">
        <v>3</v>
      </c>
      <c r="C1090" s="1868" t="s">
        <v>440</v>
      </c>
      <c r="D1090" s="1288">
        <v>9</v>
      </c>
      <c r="E1090" s="1288">
        <v>1990</v>
      </c>
      <c r="F1090" s="1239">
        <v>10.061999999999999</v>
      </c>
      <c r="G1090" s="1239">
        <v>0.96</v>
      </c>
      <c r="H1090" s="1239">
        <v>1.444</v>
      </c>
      <c r="I1090" s="1239">
        <v>7.6580000000000004</v>
      </c>
      <c r="J1090" s="717">
        <v>513.4</v>
      </c>
      <c r="K1090" s="1239">
        <v>7.6580000000000004</v>
      </c>
      <c r="L1090" s="717">
        <v>513.4</v>
      </c>
      <c r="M1090" s="716">
        <f t="shared" si="161"/>
        <v>1.4916244643552786E-2</v>
      </c>
      <c r="N1090" s="1406">
        <v>291.13900000000001</v>
      </c>
      <c r="O1090" s="718">
        <f t="shared" si="162"/>
        <v>4.3427005492793151</v>
      </c>
      <c r="P1090" s="1066">
        <f t="shared" si="163"/>
        <v>894.97467861316716</v>
      </c>
      <c r="Q1090" s="719">
        <f t="shared" si="164"/>
        <v>260.56203295675891</v>
      </c>
    </row>
    <row r="1091" spans="1:17" ht="12.75" customHeight="1">
      <c r="A1091" s="2004"/>
      <c r="B1091" s="23">
        <v>4</v>
      </c>
      <c r="C1091" s="1868" t="s">
        <v>441</v>
      </c>
      <c r="D1091" s="1288">
        <v>20</v>
      </c>
      <c r="E1091" s="1288">
        <v>1985</v>
      </c>
      <c r="F1091" s="1239">
        <v>20.199000000000002</v>
      </c>
      <c r="G1091" s="1239">
        <v>1.9</v>
      </c>
      <c r="H1091" s="1239">
        <v>3.0390000000000001</v>
      </c>
      <c r="I1091" s="1239">
        <v>15.26</v>
      </c>
      <c r="J1091" s="717">
        <v>1056.2</v>
      </c>
      <c r="K1091" s="1239">
        <v>15.26</v>
      </c>
      <c r="L1091" s="717">
        <v>1056.2</v>
      </c>
      <c r="M1091" s="716">
        <f t="shared" si="161"/>
        <v>1.4448021208104525E-2</v>
      </c>
      <c r="N1091" s="1406">
        <v>291.13900000000001</v>
      </c>
      <c r="O1091" s="718">
        <f t="shared" si="162"/>
        <v>4.2063824465063435</v>
      </c>
      <c r="P1091" s="1066">
        <f t="shared" si="163"/>
        <v>866.88127248627154</v>
      </c>
      <c r="Q1091" s="719">
        <f t="shared" si="164"/>
        <v>252.3829467903806</v>
      </c>
    </row>
    <row r="1092" spans="1:17" ht="12.75" customHeight="1">
      <c r="A1092" s="2004"/>
      <c r="B1092" s="23">
        <v>5</v>
      </c>
      <c r="C1092" s="1868" t="s">
        <v>442</v>
      </c>
      <c r="D1092" s="1288">
        <v>20</v>
      </c>
      <c r="E1092" s="1288">
        <v>1985</v>
      </c>
      <c r="F1092" s="1239">
        <v>20.893000000000001</v>
      </c>
      <c r="G1092" s="1239">
        <v>1.4</v>
      </c>
      <c r="H1092" s="1239">
        <v>3.2170000000000001</v>
      </c>
      <c r="I1092" s="1239">
        <v>16.276</v>
      </c>
      <c r="J1092" s="717">
        <v>1056.3</v>
      </c>
      <c r="K1092" s="1239">
        <v>16.276</v>
      </c>
      <c r="L1092" s="717">
        <v>1056.3</v>
      </c>
      <c r="M1092" s="716">
        <f t="shared" si="161"/>
        <v>1.5408501372716085E-2</v>
      </c>
      <c r="N1092" s="1406">
        <v>291.13900000000001</v>
      </c>
      <c r="O1092" s="718">
        <f t="shared" si="162"/>
        <v>4.4860156811511889</v>
      </c>
      <c r="P1092" s="1066">
        <f t="shared" si="163"/>
        <v>924.51008236296502</v>
      </c>
      <c r="Q1092" s="719">
        <f t="shared" si="164"/>
        <v>269.16094086907128</v>
      </c>
    </row>
    <row r="1093" spans="1:17" ht="12.75" customHeight="1">
      <c r="A1093" s="2004"/>
      <c r="B1093" s="23">
        <v>6</v>
      </c>
      <c r="C1093" s="1868" t="s">
        <v>443</v>
      </c>
      <c r="D1093" s="1288">
        <v>20</v>
      </c>
      <c r="E1093" s="1288">
        <v>1974</v>
      </c>
      <c r="F1093" s="1239">
        <v>21.402999999999999</v>
      </c>
      <c r="G1093" s="1239">
        <v>1.8</v>
      </c>
      <c r="H1093" s="1239">
        <v>3.327</v>
      </c>
      <c r="I1093" s="1239">
        <v>16.276</v>
      </c>
      <c r="J1093" s="717">
        <v>948.5</v>
      </c>
      <c r="K1093" s="1239">
        <v>16.276</v>
      </c>
      <c r="L1093" s="717">
        <v>948.5</v>
      </c>
      <c r="M1093" s="716">
        <f t="shared" si="161"/>
        <v>1.7159725882973115E-2</v>
      </c>
      <c r="N1093" s="1406">
        <v>291.13900000000001</v>
      </c>
      <c r="O1093" s="718">
        <f t="shared" si="162"/>
        <v>4.9958654338429103</v>
      </c>
      <c r="P1093" s="1066">
        <f t="shared" si="163"/>
        <v>1029.5835529783869</v>
      </c>
      <c r="Q1093" s="719">
        <f t="shared" si="164"/>
        <v>299.75192603057462</v>
      </c>
    </row>
    <row r="1094" spans="1:17" ht="12.75" customHeight="1">
      <c r="A1094" s="2004"/>
      <c r="B1094" s="23">
        <v>7</v>
      </c>
      <c r="C1094" s="1868" t="s">
        <v>444</v>
      </c>
      <c r="D1094" s="1288">
        <v>20</v>
      </c>
      <c r="E1094" s="1288">
        <v>1978</v>
      </c>
      <c r="F1094" s="1239">
        <v>19.344000000000001</v>
      </c>
      <c r="G1094" s="1239">
        <v>1.98</v>
      </c>
      <c r="H1094" s="1239">
        <v>3.2040000000000002</v>
      </c>
      <c r="I1094" s="1239">
        <v>14.16</v>
      </c>
      <c r="J1094" s="717">
        <v>910.7</v>
      </c>
      <c r="K1094" s="1239">
        <v>14.16</v>
      </c>
      <c r="L1094" s="717">
        <v>910.7</v>
      </c>
      <c r="M1094" s="716">
        <f t="shared" si="161"/>
        <v>1.554847919183046E-2</v>
      </c>
      <c r="N1094" s="1406">
        <v>291.13900000000001</v>
      </c>
      <c r="O1094" s="718">
        <f t="shared" si="162"/>
        <v>4.526768683430328</v>
      </c>
      <c r="P1094" s="1066">
        <f t="shared" si="163"/>
        <v>932.90875150982754</v>
      </c>
      <c r="Q1094" s="719">
        <f t="shared" si="164"/>
        <v>271.60612100581972</v>
      </c>
    </row>
    <row r="1095" spans="1:17" ht="12.75" customHeight="1">
      <c r="A1095" s="2004"/>
      <c r="B1095" s="23">
        <v>8</v>
      </c>
      <c r="C1095" s="1868" t="s">
        <v>445</v>
      </c>
      <c r="D1095" s="1288">
        <v>10</v>
      </c>
      <c r="E1095" s="1288">
        <v>1983</v>
      </c>
      <c r="F1095" s="1239">
        <v>15.196</v>
      </c>
      <c r="G1095" s="1239">
        <v>1.2</v>
      </c>
      <c r="H1095" s="1239">
        <v>1.647</v>
      </c>
      <c r="I1095" s="1239">
        <v>12.349</v>
      </c>
      <c r="J1095" s="717">
        <v>681.4</v>
      </c>
      <c r="K1095" s="1239">
        <v>12.349</v>
      </c>
      <c r="L1095" s="717">
        <v>681.4</v>
      </c>
      <c r="M1095" s="716">
        <f t="shared" si="161"/>
        <v>1.8122982095685355E-2</v>
      </c>
      <c r="N1095" s="1406">
        <v>291.13900000000001</v>
      </c>
      <c r="O1095" s="718">
        <f t="shared" si="162"/>
        <v>5.2763068843557388</v>
      </c>
      <c r="P1095" s="1066">
        <f t="shared" si="163"/>
        <v>1087.3789257411213</v>
      </c>
      <c r="Q1095" s="719">
        <f t="shared" si="164"/>
        <v>316.57841306134429</v>
      </c>
    </row>
    <row r="1096" spans="1:17" ht="13.5" customHeight="1">
      <c r="A1096" s="2004"/>
      <c r="B1096" s="23">
        <v>9</v>
      </c>
      <c r="C1096" s="1868" t="s">
        <v>446</v>
      </c>
      <c r="D1096" s="1288">
        <v>30</v>
      </c>
      <c r="E1096" s="1288">
        <v>1980</v>
      </c>
      <c r="F1096" s="1239">
        <v>27.274000000000001</v>
      </c>
      <c r="G1096" s="1239">
        <v>3.1</v>
      </c>
      <c r="H1096" s="1239">
        <v>4.6580000000000004</v>
      </c>
      <c r="I1096" s="1239">
        <v>19.515999999999998</v>
      </c>
      <c r="J1096" s="1182">
        <v>1516.79</v>
      </c>
      <c r="K1096" s="1239">
        <v>19.515999999999998</v>
      </c>
      <c r="L1096" s="1182">
        <v>1516.79</v>
      </c>
      <c r="M1096" s="716">
        <f t="shared" si="161"/>
        <v>1.2866646009005861E-2</v>
      </c>
      <c r="N1096" s="1406">
        <v>291.13900000000001</v>
      </c>
      <c r="O1096" s="718">
        <f t="shared" si="162"/>
        <v>3.7459824524159573</v>
      </c>
      <c r="P1096" s="1066">
        <f t="shared" si="163"/>
        <v>771.99876054035167</v>
      </c>
      <c r="Q1096" s="719">
        <f t="shared" si="164"/>
        <v>224.75894714495746</v>
      </c>
    </row>
    <row r="1097" spans="1:17" ht="13.5" customHeight="1" thickBot="1">
      <c r="A1097" s="2005"/>
      <c r="B1097" s="26">
        <v>10</v>
      </c>
      <c r="C1097" s="1868" t="s">
        <v>219</v>
      </c>
      <c r="D1097" s="1288">
        <v>20</v>
      </c>
      <c r="E1097" s="1288">
        <v>1985</v>
      </c>
      <c r="F1097" s="1245">
        <v>26.3</v>
      </c>
      <c r="G1097" s="1245">
        <v>1.98</v>
      </c>
      <c r="H1097" s="1245">
        <v>3.2040000000000002</v>
      </c>
      <c r="I1097" s="1245">
        <v>21.116</v>
      </c>
      <c r="J1097" s="1183">
        <v>1072.5999999999999</v>
      </c>
      <c r="K1097" s="1245">
        <v>21.116</v>
      </c>
      <c r="L1097" s="1183">
        <v>1072.5999999999999</v>
      </c>
      <c r="M1097" s="1188">
        <f t="shared" si="161"/>
        <v>1.9686742494872275E-2</v>
      </c>
      <c r="N1097" s="1406">
        <v>291.13900000000001</v>
      </c>
      <c r="O1097" s="1184">
        <f t="shared" si="162"/>
        <v>5.7315785232146199</v>
      </c>
      <c r="P1097" s="1184">
        <f t="shared" si="163"/>
        <v>1181.2045496923365</v>
      </c>
      <c r="Q1097" s="1185">
        <f t="shared" si="164"/>
        <v>343.89471139287718</v>
      </c>
    </row>
    <row r="1099" spans="1:17" ht="15">
      <c r="A1099" s="2013" t="s">
        <v>349</v>
      </c>
      <c r="B1099" s="2013"/>
      <c r="C1099" s="2013"/>
      <c r="D1099" s="2013"/>
      <c r="E1099" s="2013"/>
      <c r="F1099" s="2013"/>
      <c r="G1099" s="2013"/>
      <c r="H1099" s="2013"/>
      <c r="I1099" s="2013"/>
      <c r="J1099" s="2013"/>
      <c r="K1099" s="2013"/>
      <c r="L1099" s="2013"/>
      <c r="M1099" s="2013"/>
      <c r="N1099" s="2013"/>
      <c r="O1099" s="2013"/>
      <c r="P1099" s="2013"/>
      <c r="Q1099" s="2013"/>
    </row>
    <row r="1100" spans="1:17" ht="13.5" thickBot="1">
      <c r="A1100" s="1330"/>
      <c r="B1100" s="1330"/>
      <c r="C1100" s="1330"/>
      <c r="D1100" s="1330"/>
      <c r="E1100" s="1986" t="s">
        <v>559</v>
      </c>
      <c r="F1100" s="1986"/>
      <c r="G1100" s="1986"/>
      <c r="H1100" s="1986"/>
      <c r="I1100" s="1330">
        <v>2.8</v>
      </c>
      <c r="J1100" s="1330" t="s">
        <v>558</v>
      </c>
      <c r="K1100" s="1330"/>
      <c r="L1100" s="1330"/>
      <c r="M1100" s="1330"/>
      <c r="N1100" s="1330"/>
      <c r="O1100" s="1330"/>
      <c r="P1100" s="1330"/>
      <c r="Q1100" s="1330"/>
    </row>
    <row r="1101" spans="1:17">
      <c r="A1101" s="2015" t="s">
        <v>1</v>
      </c>
      <c r="B1101" s="2018" t="s">
        <v>0</v>
      </c>
      <c r="C1101" s="1990" t="s">
        <v>2</v>
      </c>
      <c r="D1101" s="1990" t="s">
        <v>3</v>
      </c>
      <c r="E1101" s="1990" t="s">
        <v>13</v>
      </c>
      <c r="F1101" s="1993" t="s">
        <v>14</v>
      </c>
      <c r="G1101" s="1994"/>
      <c r="H1101" s="1994"/>
      <c r="I1101" s="1995"/>
      <c r="J1101" s="1990" t="s">
        <v>4</v>
      </c>
      <c r="K1101" s="1990" t="s">
        <v>15</v>
      </c>
      <c r="L1101" s="1990" t="s">
        <v>5</v>
      </c>
      <c r="M1101" s="1990" t="s">
        <v>6</v>
      </c>
      <c r="N1101" s="1990" t="s">
        <v>16</v>
      </c>
      <c r="O1101" s="2020" t="s">
        <v>17</v>
      </c>
      <c r="P1101" s="1990" t="s">
        <v>25</v>
      </c>
      <c r="Q1101" s="2009" t="s">
        <v>26</v>
      </c>
    </row>
    <row r="1102" spans="1:17" ht="33.75">
      <c r="A1102" s="2016"/>
      <c r="B1102" s="2019"/>
      <c r="C1102" s="1991"/>
      <c r="D1102" s="1992"/>
      <c r="E1102" s="1992"/>
      <c r="F1102" s="314" t="s">
        <v>18</v>
      </c>
      <c r="G1102" s="314" t="s">
        <v>19</v>
      </c>
      <c r="H1102" s="314" t="s">
        <v>20</v>
      </c>
      <c r="I1102" s="314" t="s">
        <v>21</v>
      </c>
      <c r="J1102" s="1992"/>
      <c r="K1102" s="1992"/>
      <c r="L1102" s="1992"/>
      <c r="M1102" s="1992"/>
      <c r="N1102" s="1992"/>
      <c r="O1102" s="2021"/>
      <c r="P1102" s="1992"/>
      <c r="Q1102" s="2010"/>
    </row>
    <row r="1103" spans="1:17" ht="12" thickBot="1">
      <c r="A1103" s="2016"/>
      <c r="B1103" s="2019"/>
      <c r="C1103" s="1991"/>
      <c r="D1103" s="9" t="s">
        <v>7</v>
      </c>
      <c r="E1103" s="9" t="s">
        <v>8</v>
      </c>
      <c r="F1103" s="9" t="s">
        <v>9</v>
      </c>
      <c r="G1103" s="9" t="s">
        <v>9</v>
      </c>
      <c r="H1103" s="9" t="s">
        <v>9</v>
      </c>
      <c r="I1103" s="9" t="s">
        <v>9</v>
      </c>
      <c r="J1103" s="9" t="s">
        <v>22</v>
      </c>
      <c r="K1103" s="9" t="s">
        <v>9</v>
      </c>
      <c r="L1103" s="9" t="s">
        <v>22</v>
      </c>
      <c r="M1103" s="9" t="s">
        <v>23</v>
      </c>
      <c r="N1103" s="9" t="s">
        <v>10</v>
      </c>
      <c r="O1103" s="9" t="s">
        <v>24</v>
      </c>
      <c r="P1103" s="19" t="s">
        <v>27</v>
      </c>
      <c r="Q1103" s="10" t="s">
        <v>28</v>
      </c>
    </row>
    <row r="1104" spans="1:17">
      <c r="A1104" s="2022" t="s">
        <v>11</v>
      </c>
      <c r="B1104" s="14">
        <v>1</v>
      </c>
      <c r="C1104" s="424"/>
      <c r="D1104" s="339"/>
      <c r="E1104" s="339"/>
      <c r="F1104" s="701"/>
      <c r="G1104" s="701"/>
      <c r="H1104" s="701"/>
      <c r="I1104" s="701"/>
      <c r="J1104" s="426"/>
      <c r="K1104" s="702"/>
      <c r="L1104" s="426"/>
      <c r="M1104" s="425"/>
      <c r="N1104" s="426"/>
      <c r="O1104" s="344"/>
      <c r="P1104" s="344"/>
      <c r="Q1104" s="345"/>
    </row>
    <row r="1105" spans="1:17">
      <c r="A1105" s="2023"/>
      <c r="B1105" s="15">
        <v>2</v>
      </c>
      <c r="C1105" s="383"/>
      <c r="D1105" s="346"/>
      <c r="E1105" s="346"/>
      <c r="F1105" s="699"/>
      <c r="G1105" s="699"/>
      <c r="H1105" s="699"/>
      <c r="I1105" s="699"/>
      <c r="J1105" s="411"/>
      <c r="K1105" s="422"/>
      <c r="L1105" s="411"/>
      <c r="M1105" s="384"/>
      <c r="N1105" s="411"/>
      <c r="O1105" s="351"/>
      <c r="P1105" s="351"/>
      <c r="Q1105" s="352"/>
    </row>
    <row r="1106" spans="1:17">
      <c r="A1106" s="2023"/>
      <c r="B1106" s="15">
        <v>3</v>
      </c>
      <c r="C1106" s="383"/>
      <c r="D1106" s="346"/>
      <c r="E1106" s="346"/>
      <c r="F1106" s="699"/>
      <c r="G1106" s="699"/>
      <c r="H1106" s="699"/>
      <c r="I1106" s="699"/>
      <c r="J1106" s="411"/>
      <c r="K1106" s="422"/>
      <c r="L1106" s="411"/>
      <c r="M1106" s="384"/>
      <c r="N1106" s="411"/>
      <c r="O1106" s="351"/>
      <c r="P1106" s="351"/>
      <c r="Q1106" s="352"/>
    </row>
    <row r="1107" spans="1:17">
      <c r="A1107" s="2023"/>
      <c r="B1107" s="15">
        <v>4</v>
      </c>
      <c r="C1107" s="383"/>
      <c r="D1107" s="346"/>
      <c r="E1107" s="346"/>
      <c r="F1107" s="699"/>
      <c r="G1107" s="699"/>
      <c r="H1107" s="699"/>
      <c r="I1107" s="699"/>
      <c r="J1107" s="411"/>
      <c r="K1107" s="422"/>
      <c r="L1107" s="411"/>
      <c r="M1107" s="384"/>
      <c r="N1107" s="411"/>
      <c r="O1107" s="351"/>
      <c r="P1107" s="351"/>
      <c r="Q1107" s="352"/>
    </row>
    <row r="1108" spans="1:17">
      <c r="A1108" s="2023"/>
      <c r="B1108" s="15">
        <v>5</v>
      </c>
      <c r="C1108" s="383"/>
      <c r="D1108" s="346"/>
      <c r="E1108" s="346"/>
      <c r="F1108" s="699"/>
      <c r="G1108" s="699"/>
      <c r="H1108" s="699"/>
      <c r="I1108" s="699"/>
      <c r="J1108" s="411"/>
      <c r="K1108" s="422"/>
      <c r="L1108" s="411"/>
      <c r="M1108" s="384"/>
      <c r="N1108" s="411"/>
      <c r="O1108" s="351"/>
      <c r="P1108" s="351"/>
      <c r="Q1108" s="352"/>
    </row>
    <row r="1109" spans="1:17">
      <c r="A1109" s="2023"/>
      <c r="B1109" s="15">
        <v>6</v>
      </c>
      <c r="C1109" s="383"/>
      <c r="D1109" s="346"/>
      <c r="E1109" s="346"/>
      <c r="F1109" s="699"/>
      <c r="G1109" s="699"/>
      <c r="H1109" s="699"/>
      <c r="I1109" s="699"/>
      <c r="J1109" s="411"/>
      <c r="K1109" s="422"/>
      <c r="L1109" s="411"/>
      <c r="M1109" s="384"/>
      <c r="N1109" s="411"/>
      <c r="O1109" s="351"/>
      <c r="P1109" s="351"/>
      <c r="Q1109" s="352"/>
    </row>
    <row r="1110" spans="1:17">
      <c r="A1110" s="2023"/>
      <c r="B1110" s="15">
        <v>7</v>
      </c>
      <c r="C1110" s="383"/>
      <c r="D1110" s="346"/>
      <c r="E1110" s="346"/>
      <c r="F1110" s="699"/>
      <c r="G1110" s="699"/>
      <c r="H1110" s="699"/>
      <c r="I1110" s="699"/>
      <c r="J1110" s="411"/>
      <c r="K1110" s="422"/>
      <c r="L1110" s="411"/>
      <c r="M1110" s="384"/>
      <c r="N1110" s="411"/>
      <c r="O1110" s="351"/>
      <c r="P1110" s="351"/>
      <c r="Q1110" s="352"/>
    </row>
    <row r="1111" spans="1:17">
      <c r="A1111" s="2023"/>
      <c r="B1111" s="15">
        <v>8</v>
      </c>
      <c r="C1111" s="383"/>
      <c r="D1111" s="346"/>
      <c r="E1111" s="346"/>
      <c r="F1111" s="699"/>
      <c r="G1111" s="699"/>
      <c r="H1111" s="699"/>
      <c r="I1111" s="699"/>
      <c r="J1111" s="411"/>
      <c r="K1111" s="422"/>
      <c r="L1111" s="411"/>
      <c r="M1111" s="384"/>
      <c r="N1111" s="411"/>
      <c r="O1111" s="351"/>
      <c r="P1111" s="351"/>
      <c r="Q1111" s="352"/>
    </row>
    <row r="1112" spans="1:17">
      <c r="A1112" s="2023"/>
      <c r="B1112" s="15">
        <v>9</v>
      </c>
      <c r="C1112" s="383"/>
      <c r="D1112" s="346"/>
      <c r="E1112" s="346"/>
      <c r="F1112" s="699"/>
      <c r="G1112" s="699"/>
      <c r="H1112" s="699"/>
      <c r="I1112" s="699"/>
      <c r="J1112" s="411"/>
      <c r="K1112" s="422"/>
      <c r="L1112" s="411"/>
      <c r="M1112" s="384"/>
      <c r="N1112" s="411"/>
      <c r="O1112" s="351"/>
      <c r="P1112" s="351"/>
      <c r="Q1112" s="352"/>
    </row>
    <row r="1113" spans="1:17" ht="12" thickBot="1">
      <c r="A1113" s="2024"/>
      <c r="B1113" s="42">
        <v>10</v>
      </c>
      <c r="C1113" s="385"/>
      <c r="D1113" s="386"/>
      <c r="E1113" s="386"/>
      <c r="F1113" s="700"/>
      <c r="G1113" s="700"/>
      <c r="H1113" s="700"/>
      <c r="I1113" s="700"/>
      <c r="J1113" s="388"/>
      <c r="K1113" s="423"/>
      <c r="L1113" s="388"/>
      <c r="M1113" s="387"/>
      <c r="N1113" s="388"/>
      <c r="O1113" s="389"/>
      <c r="P1113" s="389"/>
      <c r="Q1113" s="390"/>
    </row>
    <row r="1114" spans="1:17">
      <c r="A1114" s="1999" t="s">
        <v>29</v>
      </c>
      <c r="B1114" s="250">
        <v>1</v>
      </c>
      <c r="C1114" s="733" t="s">
        <v>351</v>
      </c>
      <c r="D1114" s="1151">
        <v>75</v>
      </c>
      <c r="E1114" s="1151">
        <v>1983</v>
      </c>
      <c r="F1114" s="1152">
        <f t="shared" ref="F1114" si="165">SUM(G1114:I1114)</f>
        <v>50.128</v>
      </c>
      <c r="G1114" s="287">
        <v>3.8250000000000002</v>
      </c>
      <c r="H1114" s="287">
        <v>12</v>
      </c>
      <c r="I1114" s="287">
        <v>34.302999999999997</v>
      </c>
      <c r="J1114" s="287">
        <v>3467.27</v>
      </c>
      <c r="K1114" s="1153">
        <v>34.302999999999997</v>
      </c>
      <c r="L1114" s="287">
        <v>3467.27</v>
      </c>
      <c r="M1114" s="1154">
        <f t="shared" ref="M1114:M1118" si="166">K1114/L1114</f>
        <v>9.8933743261989966E-3</v>
      </c>
      <c r="N1114" s="1199">
        <v>280.3</v>
      </c>
      <c r="O1114" s="1155">
        <f t="shared" ref="O1114:O1118" si="167">M1114*N1114</f>
        <v>2.7731128236335789</v>
      </c>
      <c r="P1114" s="735">
        <f t="shared" ref="P1114:P1118" si="168">M1114*60*1000</f>
        <v>593.60245957193979</v>
      </c>
      <c r="Q1114" s="1156">
        <f t="shared" ref="Q1114:Q1118" si="169">P1114*N1114/1000</f>
        <v>166.38676941801475</v>
      </c>
    </row>
    <row r="1115" spans="1:17">
      <c r="A1115" s="2000"/>
      <c r="B1115" s="244">
        <v>2</v>
      </c>
      <c r="C1115" s="734" t="s">
        <v>350</v>
      </c>
      <c r="D1115" s="1157">
        <v>75</v>
      </c>
      <c r="E1115" s="1157">
        <v>1990</v>
      </c>
      <c r="F1115" s="285">
        <f>SUM(G1115:I1115)</f>
        <v>56.576999999999998</v>
      </c>
      <c r="G1115" s="285">
        <v>2.3969999999999998</v>
      </c>
      <c r="H1115" s="285">
        <v>10.94</v>
      </c>
      <c r="I1115" s="285">
        <v>43.24</v>
      </c>
      <c r="J1115" s="285">
        <v>3527.11</v>
      </c>
      <c r="K1115" s="292">
        <v>43.24</v>
      </c>
      <c r="L1115" s="285">
        <v>3527.11</v>
      </c>
      <c r="M1115" s="246">
        <f t="shared" si="166"/>
        <v>1.2259328458709822E-2</v>
      </c>
      <c r="N1115" s="247">
        <v>280.3</v>
      </c>
      <c r="O1115" s="248">
        <f t="shared" si="167"/>
        <v>3.4362897669763632</v>
      </c>
      <c r="P1115" s="248">
        <f t="shared" si="168"/>
        <v>735.55970752258929</v>
      </c>
      <c r="Q1115" s="249">
        <f t="shared" si="169"/>
        <v>206.17738601858179</v>
      </c>
    </row>
    <row r="1116" spans="1:17">
      <c r="A1116" s="2000"/>
      <c r="B1116" s="244">
        <v>3</v>
      </c>
      <c r="C1116" s="245" t="s">
        <v>356</v>
      </c>
      <c r="D1116" s="244">
        <v>46</v>
      </c>
      <c r="E1116" s="244">
        <v>1960</v>
      </c>
      <c r="F1116" s="285">
        <f>SUM(G1116:I1116)</f>
        <v>25.638000000000002</v>
      </c>
      <c r="G1116" s="285">
        <v>0</v>
      </c>
      <c r="H1116" s="285">
        <v>0</v>
      </c>
      <c r="I1116" s="285">
        <v>25.638000000000002</v>
      </c>
      <c r="J1116" s="285">
        <v>1833.82</v>
      </c>
      <c r="K1116" s="292">
        <v>25.638000000000002</v>
      </c>
      <c r="L1116" s="285">
        <v>1833.82</v>
      </c>
      <c r="M1116" s="246">
        <f>K1116/L1116</f>
        <v>1.3980652408633346E-2</v>
      </c>
      <c r="N1116" s="247">
        <v>280.3</v>
      </c>
      <c r="O1116" s="248">
        <f>M1116*N1116</f>
        <v>3.918776870139927</v>
      </c>
      <c r="P1116" s="248">
        <f>M1116*60*1000</f>
        <v>838.83914451800081</v>
      </c>
      <c r="Q1116" s="249">
        <f>P1116*N1116/1000</f>
        <v>235.12661220839564</v>
      </c>
    </row>
    <row r="1117" spans="1:17">
      <c r="A1117" s="2000"/>
      <c r="B1117" s="244">
        <v>4</v>
      </c>
      <c r="C1117" s="245" t="s">
        <v>375</v>
      </c>
      <c r="D1117" s="244">
        <v>85</v>
      </c>
      <c r="E1117" s="244">
        <v>1969</v>
      </c>
      <c r="F1117" s="285">
        <f>SUM(G1117:I1117)</f>
        <v>54.835000000000001</v>
      </c>
      <c r="G1117" s="285">
        <v>0</v>
      </c>
      <c r="H1117" s="285">
        <v>0</v>
      </c>
      <c r="I1117" s="285">
        <v>54.835000000000001</v>
      </c>
      <c r="J1117" s="285">
        <v>3919.55</v>
      </c>
      <c r="K1117" s="292">
        <v>54.835000000000001</v>
      </c>
      <c r="L1117" s="285">
        <v>3919.55</v>
      </c>
      <c r="M1117" s="246">
        <f>K1117/L1117</f>
        <v>1.3990126417573445E-2</v>
      </c>
      <c r="N1117" s="247">
        <v>280.3</v>
      </c>
      <c r="O1117" s="248">
        <f>M1117*N1117</f>
        <v>3.9214324348458369</v>
      </c>
      <c r="P1117" s="248">
        <f>M1117*60*1000</f>
        <v>839.4075850544067</v>
      </c>
      <c r="Q1117" s="249">
        <f>P1117*N1117/1000</f>
        <v>235.2859460907502</v>
      </c>
    </row>
    <row r="1118" spans="1:17">
      <c r="A1118" s="2000"/>
      <c r="B1118" s="244">
        <v>5</v>
      </c>
      <c r="C1118" s="245" t="s">
        <v>352</v>
      </c>
      <c r="D1118" s="244">
        <v>47</v>
      </c>
      <c r="E1118" s="244">
        <v>1964</v>
      </c>
      <c r="F1118" s="285">
        <f>SUM(G1118:I1118)</f>
        <v>30.855999999999998</v>
      </c>
      <c r="G1118" s="285">
        <v>1.377</v>
      </c>
      <c r="H1118" s="285">
        <v>0.48</v>
      </c>
      <c r="I1118" s="285">
        <v>28.998999999999999</v>
      </c>
      <c r="J1118" s="285">
        <v>2011.69</v>
      </c>
      <c r="K1118" s="292">
        <v>28.998999999999999</v>
      </c>
      <c r="L1118" s="285">
        <v>2011.69</v>
      </c>
      <c r="M1118" s="246">
        <f t="shared" si="166"/>
        <v>1.4415242905218993E-2</v>
      </c>
      <c r="N1118" s="247">
        <v>280.3</v>
      </c>
      <c r="O1118" s="248">
        <f t="shared" si="167"/>
        <v>4.0405925863328838</v>
      </c>
      <c r="P1118" s="248">
        <f t="shared" si="168"/>
        <v>864.91457431313961</v>
      </c>
      <c r="Q1118" s="249">
        <f t="shared" si="169"/>
        <v>242.43555517997305</v>
      </c>
    </row>
    <row r="1119" spans="1:17">
      <c r="A1119" s="2000"/>
      <c r="B1119" s="244">
        <v>6</v>
      </c>
      <c r="C1119" s="245" t="s">
        <v>357</v>
      </c>
      <c r="D1119" s="244">
        <v>50</v>
      </c>
      <c r="E1119" s="244">
        <v>1973</v>
      </c>
      <c r="F1119" s="285">
        <f>SUM(G1119:I1119)</f>
        <v>39.241</v>
      </c>
      <c r="G1119" s="285">
        <v>1.224</v>
      </c>
      <c r="H1119" s="285">
        <v>0.5</v>
      </c>
      <c r="I1119" s="285">
        <v>37.517000000000003</v>
      </c>
      <c r="J1119" s="285">
        <v>2549.69</v>
      </c>
      <c r="K1119" s="292">
        <v>37.517000000000003</v>
      </c>
      <c r="L1119" s="285">
        <v>2549.69</v>
      </c>
      <c r="M1119" s="246">
        <f>K1119/L1119</f>
        <v>1.4714337821460649E-2</v>
      </c>
      <c r="N1119" s="247">
        <v>280.3</v>
      </c>
      <c r="O1119" s="248">
        <f>M1119*N1119</f>
        <v>4.1244288913554197</v>
      </c>
      <c r="P1119" s="248">
        <f>M1119*60*1000</f>
        <v>882.86026928763897</v>
      </c>
      <c r="Q1119" s="249">
        <f>P1119*N1119/1000</f>
        <v>247.4657334813252</v>
      </c>
    </row>
    <row r="1120" spans="1:17">
      <c r="A1120" s="2000"/>
      <c r="B1120" s="244">
        <v>7</v>
      </c>
      <c r="C1120" s="245" t="s">
        <v>353</v>
      </c>
      <c r="D1120" s="244">
        <v>19</v>
      </c>
      <c r="E1120" s="244">
        <v>1978</v>
      </c>
      <c r="F1120" s="285">
        <f t="shared" ref="F1120" si="170">SUM(G1120:I1120)</f>
        <v>14.47</v>
      </c>
      <c r="G1120" s="285">
        <v>0</v>
      </c>
      <c r="H1120" s="285">
        <v>0</v>
      </c>
      <c r="I1120" s="285">
        <v>14.47</v>
      </c>
      <c r="J1120" s="285">
        <v>961.74</v>
      </c>
      <c r="K1120" s="292">
        <v>14.47</v>
      </c>
      <c r="L1120" s="285">
        <v>961.74</v>
      </c>
      <c r="M1120" s="246">
        <f t="shared" ref="M1120" si="171">K1120/L1120</f>
        <v>1.5045646432507748E-2</v>
      </c>
      <c r="N1120" s="247">
        <v>280.3</v>
      </c>
      <c r="O1120" s="248">
        <f t="shared" ref="O1120" si="172">M1120*N1120</f>
        <v>4.2172946950319217</v>
      </c>
      <c r="P1120" s="248">
        <f t="shared" ref="P1120" si="173">M1120*60*1000</f>
        <v>902.73878595046483</v>
      </c>
      <c r="Q1120" s="249">
        <f t="shared" ref="Q1120" si="174">P1120*N1120/1000</f>
        <v>253.03768170191532</v>
      </c>
    </row>
    <row r="1121" spans="1:17">
      <c r="A1121" s="2000"/>
      <c r="B1121" s="244">
        <v>8</v>
      </c>
      <c r="C1121" s="392"/>
      <c r="D1121" s="221"/>
      <c r="E1121" s="221"/>
      <c r="F1121" s="358"/>
      <c r="G1121" s="358"/>
      <c r="H1121" s="358"/>
      <c r="I1121" s="358"/>
      <c r="J1121" s="358"/>
      <c r="K1121" s="725"/>
      <c r="L1121" s="358"/>
      <c r="M1121" s="393"/>
      <c r="N1121" s="394"/>
      <c r="O1121" s="224"/>
      <c r="P1121" s="224"/>
      <c r="Q1121" s="225"/>
    </row>
    <row r="1122" spans="1:17">
      <c r="A1122" s="2000"/>
      <c r="B1122" s="244">
        <v>9</v>
      </c>
      <c r="C1122" s="392"/>
      <c r="D1122" s="221"/>
      <c r="E1122" s="221"/>
      <c r="F1122" s="358"/>
      <c r="G1122" s="358"/>
      <c r="H1122" s="358"/>
      <c r="I1122" s="358"/>
      <c r="J1122" s="358"/>
      <c r="K1122" s="725"/>
      <c r="L1122" s="358"/>
      <c r="M1122" s="393"/>
      <c r="N1122" s="394"/>
      <c r="O1122" s="224"/>
      <c r="P1122" s="224"/>
      <c r="Q1122" s="225"/>
    </row>
    <row r="1123" spans="1:17" ht="12" thickBot="1">
      <c r="A1123" s="2001"/>
      <c r="B1123" s="251">
        <v>10</v>
      </c>
      <c r="C1123" s="415"/>
      <c r="D1123" s="360"/>
      <c r="E1123" s="360"/>
      <c r="F1123" s="362"/>
      <c r="G1123" s="362"/>
      <c r="H1123" s="362"/>
      <c r="I1123" s="362"/>
      <c r="J1123" s="362"/>
      <c r="K1123" s="726"/>
      <c r="L1123" s="362"/>
      <c r="M1123" s="395"/>
      <c r="N1123" s="396"/>
      <c r="O1123" s="363"/>
      <c r="P1123" s="363"/>
      <c r="Q1123" s="364"/>
    </row>
    <row r="1124" spans="1:17">
      <c r="A1124" s="2026" t="s">
        <v>30</v>
      </c>
      <c r="B1124" s="273">
        <v>1</v>
      </c>
      <c r="C1124" s="1162" t="s">
        <v>354</v>
      </c>
      <c r="D1124" s="804">
        <v>17</v>
      </c>
      <c r="E1124" s="804">
        <v>1973</v>
      </c>
      <c r="F1124" s="1158">
        <f>SUM(G1124:I1124)</f>
        <v>21.32</v>
      </c>
      <c r="G1124" s="1158">
        <v>0</v>
      </c>
      <c r="H1124" s="1158">
        <v>0</v>
      </c>
      <c r="I1124" s="1158">
        <v>21.32</v>
      </c>
      <c r="J1124" s="1158">
        <v>1317.97</v>
      </c>
      <c r="K1124" s="1159">
        <v>21.32</v>
      </c>
      <c r="L1124" s="1158">
        <v>1317.97</v>
      </c>
      <c r="M1124" s="1160">
        <f>K1124/L1124</f>
        <v>1.6176392482378201E-2</v>
      </c>
      <c r="N1124" s="1197">
        <v>280.3</v>
      </c>
      <c r="O1124" s="1081">
        <f>M1124*N1124</f>
        <v>4.5342428128106098</v>
      </c>
      <c r="P1124" s="1081">
        <f>M1124*60*1000</f>
        <v>970.583548942692</v>
      </c>
      <c r="Q1124" s="1161">
        <f>P1124*N1124/1000</f>
        <v>272.05456876863656</v>
      </c>
    </row>
    <row r="1125" spans="1:17">
      <c r="A1125" s="1988"/>
      <c r="B1125" s="265">
        <v>2</v>
      </c>
      <c r="C1125" s="243" t="s">
        <v>482</v>
      </c>
      <c r="D1125" s="265">
        <v>45</v>
      </c>
      <c r="E1125" s="265">
        <v>1972</v>
      </c>
      <c r="F1125" s="1076">
        <f t="shared" ref="F1125:F1136" si="175">SUM(G1125:I1125)</f>
        <v>23.294</v>
      </c>
      <c r="G1125" s="1076">
        <v>0</v>
      </c>
      <c r="H1125" s="1076">
        <v>0</v>
      </c>
      <c r="I1125" s="1076">
        <v>23.294</v>
      </c>
      <c r="J1125" s="1076">
        <v>1424.91</v>
      </c>
      <c r="K1125" s="1077">
        <v>23.294</v>
      </c>
      <c r="L1125" s="1076">
        <v>1424.91</v>
      </c>
      <c r="M1125" s="1078">
        <f t="shared" ref="M1125" si="176">K1125/L1125</f>
        <v>1.6347699152928958E-2</v>
      </c>
      <c r="N1125" s="1079">
        <v>280.3</v>
      </c>
      <c r="O1125" s="1081">
        <f t="shared" ref="O1125" si="177">M1125*N1125</f>
        <v>4.5822600725659868</v>
      </c>
      <c r="P1125" s="1081">
        <f t="shared" ref="P1125" si="178">M1125*60*1000</f>
        <v>980.86194917573744</v>
      </c>
      <c r="Q1125" s="1082">
        <f t="shared" ref="Q1125" si="179">P1125*N1125/1000</f>
        <v>274.93560435395921</v>
      </c>
    </row>
    <row r="1126" spans="1:17">
      <c r="A1126" s="1988"/>
      <c r="B1126" s="265">
        <v>3</v>
      </c>
      <c r="C1126" s="243" t="s">
        <v>355</v>
      </c>
      <c r="D1126" s="265">
        <v>55</v>
      </c>
      <c r="E1126" s="265">
        <v>1966</v>
      </c>
      <c r="F1126" s="1076">
        <f t="shared" si="175"/>
        <v>42.652000000000001</v>
      </c>
      <c r="G1126" s="1076">
        <v>0</v>
      </c>
      <c r="H1126" s="1076">
        <v>0</v>
      </c>
      <c r="I1126" s="1076">
        <v>42.652000000000001</v>
      </c>
      <c r="J1126" s="1076">
        <v>2582.66</v>
      </c>
      <c r="K1126" s="1077">
        <v>42.652000000000001</v>
      </c>
      <c r="L1126" s="1076">
        <v>2582.66</v>
      </c>
      <c r="M1126" s="1078">
        <f>K1126/L1126</f>
        <v>1.651475610417167E-2</v>
      </c>
      <c r="N1126" s="1079">
        <v>280.3</v>
      </c>
      <c r="O1126" s="1080">
        <f>M1126*N1126</f>
        <v>4.6290861359993194</v>
      </c>
      <c r="P1126" s="1080">
        <f>M1126*60*1000</f>
        <v>990.88536625030019</v>
      </c>
      <c r="Q1126" s="1082">
        <f>P1126*N1126/1000</f>
        <v>277.74516815995912</v>
      </c>
    </row>
    <row r="1127" spans="1:17">
      <c r="A1127" s="1988"/>
      <c r="B1127" s="265">
        <v>4</v>
      </c>
      <c r="C1127" s="243" t="s">
        <v>484</v>
      </c>
      <c r="D1127" s="265">
        <v>17</v>
      </c>
      <c r="E1127" s="265">
        <v>1975</v>
      </c>
      <c r="F1127" s="1076">
        <f t="shared" si="175"/>
        <v>22.35</v>
      </c>
      <c r="G1127" s="1076">
        <v>0</v>
      </c>
      <c r="H1127" s="1076">
        <v>0</v>
      </c>
      <c r="I1127" s="1076">
        <v>22.35</v>
      </c>
      <c r="J1127" s="1076">
        <v>1315.92</v>
      </c>
      <c r="K1127" s="1077">
        <v>22.35</v>
      </c>
      <c r="L1127" s="1076">
        <v>1315.92</v>
      </c>
      <c r="M1127" s="1078">
        <f>K1127/L1127</f>
        <v>1.6984315155936531E-2</v>
      </c>
      <c r="N1127" s="1079">
        <v>280.3</v>
      </c>
      <c r="O1127" s="1080">
        <f>M1127*N1127</f>
        <v>4.7607035382090102</v>
      </c>
      <c r="P1127" s="1080">
        <f>M1127*60*1000</f>
        <v>1019.058909356192</v>
      </c>
      <c r="Q1127" s="1082">
        <f>P1127*N1127/1000</f>
        <v>285.64221229254065</v>
      </c>
    </row>
    <row r="1128" spans="1:17">
      <c r="A1128" s="1988"/>
      <c r="B1128" s="265">
        <v>5</v>
      </c>
      <c r="C1128" s="243" t="s">
        <v>359</v>
      </c>
      <c r="D1128" s="265">
        <v>10</v>
      </c>
      <c r="E1128" s="265">
        <v>1973</v>
      </c>
      <c r="F1128" s="1076">
        <f t="shared" si="175"/>
        <v>13.83</v>
      </c>
      <c r="G1128" s="1076">
        <v>0</v>
      </c>
      <c r="H1128" s="1076">
        <v>0</v>
      </c>
      <c r="I1128" s="1076">
        <v>13.83</v>
      </c>
      <c r="J1128" s="1076">
        <v>804.68</v>
      </c>
      <c r="K1128" s="1077">
        <v>13.83</v>
      </c>
      <c r="L1128" s="1076">
        <v>804.68</v>
      </c>
      <c r="M1128" s="1078">
        <f t="shared" ref="M1128:M1138" si="180">K1128/L1128</f>
        <v>1.7186956305612171E-2</v>
      </c>
      <c r="N1128" s="1079">
        <v>280.3</v>
      </c>
      <c r="O1128" s="1080">
        <f t="shared" ref="O1128:O1138" si="181">M1128*N1128</f>
        <v>4.8175038524630915</v>
      </c>
      <c r="P1128" s="1080">
        <f t="shared" ref="P1128:P1138" si="182">M1128*60*1000</f>
        <v>1031.2173783367302</v>
      </c>
      <c r="Q1128" s="1082">
        <f t="shared" ref="Q1128:Q1138" si="183">P1128*N1128/1000</f>
        <v>289.0502311477855</v>
      </c>
    </row>
    <row r="1129" spans="1:17">
      <c r="A1129" s="1988"/>
      <c r="B1129" s="265">
        <v>6</v>
      </c>
      <c r="C1129" s="243" t="s">
        <v>361</v>
      </c>
      <c r="D1129" s="265">
        <v>8</v>
      </c>
      <c r="E1129" s="265">
        <v>1970</v>
      </c>
      <c r="F1129" s="1076">
        <f t="shared" si="175"/>
        <v>7.1760000000000002</v>
      </c>
      <c r="G1129" s="1076">
        <v>0</v>
      </c>
      <c r="H1129" s="1076">
        <v>0</v>
      </c>
      <c r="I1129" s="1076">
        <v>7.1760000000000002</v>
      </c>
      <c r="J1129" s="1076">
        <v>412.7</v>
      </c>
      <c r="K1129" s="1077">
        <v>7.1760000000000002</v>
      </c>
      <c r="L1129" s="1076">
        <v>412.7</v>
      </c>
      <c r="M1129" s="1078">
        <f t="shared" si="180"/>
        <v>1.7387933123334143E-2</v>
      </c>
      <c r="N1129" s="1079">
        <v>280.3</v>
      </c>
      <c r="O1129" s="1080">
        <f t="shared" si="181"/>
        <v>4.8738376544705604</v>
      </c>
      <c r="P1129" s="1080">
        <f t="shared" si="182"/>
        <v>1043.2759874000485</v>
      </c>
      <c r="Q1129" s="1082">
        <f t="shared" si="183"/>
        <v>292.43025926823361</v>
      </c>
    </row>
    <row r="1130" spans="1:17">
      <c r="A1130" s="1988"/>
      <c r="B1130" s="265">
        <v>7</v>
      </c>
      <c r="C1130" s="243" t="s">
        <v>485</v>
      </c>
      <c r="D1130" s="265">
        <v>6</v>
      </c>
      <c r="E1130" s="265">
        <v>1971</v>
      </c>
      <c r="F1130" s="1076">
        <f t="shared" si="175"/>
        <v>5.7050000000000001</v>
      </c>
      <c r="G1130" s="1076">
        <v>0</v>
      </c>
      <c r="H1130" s="1076">
        <v>0</v>
      </c>
      <c r="I1130" s="1076">
        <v>5.7050000000000001</v>
      </c>
      <c r="J1130" s="1076">
        <v>328.45</v>
      </c>
      <c r="K1130" s="1077">
        <v>5.7050000000000001</v>
      </c>
      <c r="L1130" s="1076">
        <v>328.45</v>
      </c>
      <c r="M1130" s="1078">
        <f t="shared" si="180"/>
        <v>1.7369462627492768E-2</v>
      </c>
      <c r="N1130" s="1079">
        <v>280.3</v>
      </c>
      <c r="O1130" s="1080">
        <f t="shared" si="181"/>
        <v>4.8686603744862236</v>
      </c>
      <c r="P1130" s="1080">
        <f t="shared" si="182"/>
        <v>1042.1677576495661</v>
      </c>
      <c r="Q1130" s="1082">
        <f t="shared" si="183"/>
        <v>292.11962246917341</v>
      </c>
    </row>
    <row r="1131" spans="1:17">
      <c r="A1131" s="1988"/>
      <c r="B1131" s="265">
        <v>8</v>
      </c>
      <c r="C1131" s="243" t="s">
        <v>358</v>
      </c>
      <c r="D1131" s="265">
        <v>7</v>
      </c>
      <c r="E1131" s="265">
        <v>1984</v>
      </c>
      <c r="F1131" s="1076">
        <f t="shared" si="175"/>
        <v>6.15</v>
      </c>
      <c r="G1131" s="1076">
        <v>0</v>
      </c>
      <c r="H1131" s="1076">
        <v>0</v>
      </c>
      <c r="I1131" s="1441">
        <v>6.15</v>
      </c>
      <c r="J1131" s="1442">
        <v>349.29</v>
      </c>
      <c r="K1131" s="1077">
        <v>6.15</v>
      </c>
      <c r="L1131" s="1076">
        <v>349.29</v>
      </c>
      <c r="M1131" s="1078">
        <f t="shared" si="180"/>
        <v>1.7607145924589881E-2</v>
      </c>
      <c r="N1131" s="1079">
        <v>280.3</v>
      </c>
      <c r="O1131" s="1080">
        <f t="shared" si="181"/>
        <v>4.935283002662544</v>
      </c>
      <c r="P1131" s="1443">
        <f t="shared" si="182"/>
        <v>1056.4287554753928</v>
      </c>
      <c r="Q1131" s="1082">
        <f t="shared" si="183"/>
        <v>296.11698015975259</v>
      </c>
    </row>
    <row r="1132" spans="1:17">
      <c r="A1132" s="1988"/>
      <c r="B1132" s="265">
        <v>9</v>
      </c>
      <c r="C1132" s="243" t="s">
        <v>481</v>
      </c>
      <c r="D1132" s="265">
        <v>18</v>
      </c>
      <c r="E1132" s="265">
        <v>1974</v>
      </c>
      <c r="F1132" s="1076">
        <f t="shared" si="175"/>
        <v>24.77</v>
      </c>
      <c r="G1132" s="1076">
        <v>0</v>
      </c>
      <c r="H1132" s="1076">
        <v>0</v>
      </c>
      <c r="I1132" s="1158">
        <v>24.77</v>
      </c>
      <c r="J1132" s="1158">
        <v>1390.81</v>
      </c>
      <c r="K1132" s="1159">
        <v>24.77</v>
      </c>
      <c r="L1132" s="1158">
        <v>1390.81</v>
      </c>
      <c r="M1132" s="1160">
        <f t="shared" si="180"/>
        <v>1.78097655323157E-2</v>
      </c>
      <c r="N1132" s="1079">
        <v>280.3</v>
      </c>
      <c r="O1132" s="1081">
        <f t="shared" si="181"/>
        <v>4.9920772787080914</v>
      </c>
      <c r="P1132" s="1081">
        <f t="shared" si="182"/>
        <v>1068.5859319389419</v>
      </c>
      <c r="Q1132" s="1161">
        <f t="shared" si="183"/>
        <v>299.52463672248541</v>
      </c>
    </row>
    <row r="1133" spans="1:17" ht="12" thickBot="1">
      <c r="A1133" s="1989"/>
      <c r="B1133" s="269">
        <v>10</v>
      </c>
      <c r="C1133" s="261" t="s">
        <v>373</v>
      </c>
      <c r="D1133" s="269">
        <v>8</v>
      </c>
      <c r="E1133" s="269">
        <v>1975</v>
      </c>
      <c r="F1133" s="1163">
        <f t="shared" si="175"/>
        <v>8.7100000000000009</v>
      </c>
      <c r="G1133" s="1163">
        <v>0</v>
      </c>
      <c r="H1133" s="1163">
        <v>0</v>
      </c>
      <c r="I1133" s="1163">
        <v>8.7100000000000009</v>
      </c>
      <c r="J1133" s="1163">
        <v>488.96</v>
      </c>
      <c r="K1133" s="1164">
        <v>8.7100000000000009</v>
      </c>
      <c r="L1133" s="1163">
        <v>488.96</v>
      </c>
      <c r="M1133" s="1165">
        <f t="shared" si="180"/>
        <v>1.7813318062827228E-2</v>
      </c>
      <c r="N1133" s="1166">
        <v>280.3</v>
      </c>
      <c r="O1133" s="1167">
        <f t="shared" si="181"/>
        <v>4.9930730530104723</v>
      </c>
      <c r="P1133" s="1167">
        <f t="shared" si="182"/>
        <v>1068.7990837696336</v>
      </c>
      <c r="Q1133" s="1168">
        <f t="shared" si="183"/>
        <v>299.58438318062832</v>
      </c>
    </row>
    <row r="1134" spans="1:17">
      <c r="A1134" s="2027" t="s">
        <v>89</v>
      </c>
      <c r="B1134" s="21">
        <v>1</v>
      </c>
      <c r="C1134" s="108" t="s">
        <v>483</v>
      </c>
      <c r="D1134" s="50">
        <v>10</v>
      </c>
      <c r="E1134" s="50">
        <v>1997</v>
      </c>
      <c r="F1134" s="300">
        <f t="shared" si="175"/>
        <v>14.669</v>
      </c>
      <c r="G1134" s="300">
        <v>0</v>
      </c>
      <c r="H1134" s="300">
        <v>0</v>
      </c>
      <c r="I1134" s="300">
        <v>14.669</v>
      </c>
      <c r="J1134" s="300">
        <v>822.7</v>
      </c>
      <c r="K1134" s="1169">
        <v>14.669</v>
      </c>
      <c r="L1134" s="300">
        <v>822.7</v>
      </c>
      <c r="M1134" s="301">
        <f t="shared" si="180"/>
        <v>1.7830314817065759E-2</v>
      </c>
      <c r="N1134" s="302">
        <v>280.3</v>
      </c>
      <c r="O1134" s="303">
        <f t="shared" si="181"/>
        <v>4.9978372432235325</v>
      </c>
      <c r="P1134" s="303">
        <f t="shared" si="182"/>
        <v>1069.8188890239455</v>
      </c>
      <c r="Q1134" s="306">
        <f t="shared" si="183"/>
        <v>299.87023459341196</v>
      </c>
    </row>
    <row r="1135" spans="1:17">
      <c r="A1135" s="2004"/>
      <c r="B1135" s="23">
        <v>2</v>
      </c>
      <c r="C1135" s="108" t="s">
        <v>374</v>
      </c>
      <c r="D1135" s="50">
        <v>48</v>
      </c>
      <c r="E1135" s="50">
        <v>1962</v>
      </c>
      <c r="F1135" s="300">
        <f t="shared" si="175"/>
        <v>34.822000000000003</v>
      </c>
      <c r="G1135" s="300">
        <v>0</v>
      </c>
      <c r="H1135" s="300">
        <v>0</v>
      </c>
      <c r="I1135" s="300">
        <v>34.822000000000003</v>
      </c>
      <c r="J1135" s="300">
        <v>1908.69</v>
      </c>
      <c r="K1135" s="1169">
        <v>34.822000000000003</v>
      </c>
      <c r="L1135" s="300">
        <v>1908.69</v>
      </c>
      <c r="M1135" s="301">
        <f t="shared" si="180"/>
        <v>1.8243926462652396E-2</v>
      </c>
      <c r="N1135" s="302">
        <v>280.3</v>
      </c>
      <c r="O1135" s="303">
        <f t="shared" si="181"/>
        <v>5.113772587481467</v>
      </c>
      <c r="P1135" s="303">
        <f t="shared" si="182"/>
        <v>1094.6355877591438</v>
      </c>
      <c r="Q1135" s="306">
        <f t="shared" si="183"/>
        <v>306.82635524888804</v>
      </c>
    </row>
    <row r="1136" spans="1:17">
      <c r="A1136" s="2004"/>
      <c r="B1136" s="23">
        <v>3</v>
      </c>
      <c r="C1136" s="29" t="s">
        <v>360</v>
      </c>
      <c r="D1136" s="23">
        <v>17</v>
      </c>
      <c r="E1136" s="23">
        <v>1969</v>
      </c>
      <c r="F1136" s="284">
        <f t="shared" si="175"/>
        <v>14.513999999999999</v>
      </c>
      <c r="G1136" s="284">
        <v>0</v>
      </c>
      <c r="H1136" s="284">
        <v>0</v>
      </c>
      <c r="I1136" s="284">
        <v>14.513999999999999</v>
      </c>
      <c r="J1136" s="284">
        <v>744.88</v>
      </c>
      <c r="K1136" s="298">
        <v>14.513999999999999</v>
      </c>
      <c r="L1136" s="284">
        <v>744.88</v>
      </c>
      <c r="M1136" s="35">
        <f t="shared" si="180"/>
        <v>1.948501772097519E-2</v>
      </c>
      <c r="N1136" s="302">
        <v>280.3</v>
      </c>
      <c r="O1136" s="47">
        <f t="shared" si="181"/>
        <v>5.4616504671893455</v>
      </c>
      <c r="P1136" s="47">
        <f t="shared" si="182"/>
        <v>1169.1010632585112</v>
      </c>
      <c r="Q1136" s="48">
        <f t="shared" si="183"/>
        <v>327.69902803136068</v>
      </c>
    </row>
    <row r="1137" spans="1:17">
      <c r="A1137" s="2004"/>
      <c r="B1137" s="23">
        <v>4</v>
      </c>
      <c r="C1137" s="29" t="s">
        <v>366</v>
      </c>
      <c r="D1137" s="23">
        <v>14</v>
      </c>
      <c r="E1137" s="23">
        <v>1966</v>
      </c>
      <c r="F1137" s="284">
        <f>SUM(G1137:I1137)</f>
        <v>9.9480000000000004</v>
      </c>
      <c r="G1137" s="284">
        <v>0</v>
      </c>
      <c r="H1137" s="284">
        <v>0</v>
      </c>
      <c r="I1137" s="284">
        <v>9.9480000000000004</v>
      </c>
      <c r="J1137" s="284">
        <v>474.22</v>
      </c>
      <c r="K1137" s="298">
        <v>9.9480000000000004</v>
      </c>
      <c r="L1137" s="284">
        <v>474.22</v>
      </c>
      <c r="M1137" s="35">
        <f t="shared" si="180"/>
        <v>2.0977605330859093E-2</v>
      </c>
      <c r="N1137" s="302">
        <v>280.3</v>
      </c>
      <c r="O1137" s="47">
        <f t="shared" si="181"/>
        <v>5.8800227742398041</v>
      </c>
      <c r="P1137" s="303">
        <f t="shared" si="182"/>
        <v>1258.6563198515457</v>
      </c>
      <c r="Q1137" s="48">
        <f t="shared" si="183"/>
        <v>352.8013664543883</v>
      </c>
    </row>
    <row r="1138" spans="1:17">
      <c r="A1138" s="2004"/>
      <c r="B1138" s="23">
        <v>5</v>
      </c>
      <c r="C1138" s="29" t="s">
        <v>364</v>
      </c>
      <c r="D1138" s="23">
        <v>8</v>
      </c>
      <c r="E1138" s="23">
        <v>1965</v>
      </c>
      <c r="F1138" s="284">
        <f t="shared" ref="F1138" si="184">SUM(G1138:I1138)</f>
        <v>8.7609999999999992</v>
      </c>
      <c r="G1138" s="284">
        <v>0</v>
      </c>
      <c r="H1138" s="284">
        <v>0</v>
      </c>
      <c r="I1138" s="284">
        <v>8.7609999999999992</v>
      </c>
      <c r="J1138" s="284">
        <v>398.85</v>
      </c>
      <c r="K1138" s="298">
        <v>8.7609999999999992</v>
      </c>
      <c r="L1138" s="284">
        <v>398.85</v>
      </c>
      <c r="M1138" s="35">
        <f t="shared" si="180"/>
        <v>2.1965651247336088E-2</v>
      </c>
      <c r="N1138" s="302">
        <v>280.3</v>
      </c>
      <c r="O1138" s="47">
        <f t="shared" si="181"/>
        <v>6.1569720446283061</v>
      </c>
      <c r="P1138" s="303">
        <f t="shared" si="182"/>
        <v>1317.9390748401654</v>
      </c>
      <c r="Q1138" s="48">
        <f t="shared" si="183"/>
        <v>369.41832267769837</v>
      </c>
    </row>
    <row r="1139" spans="1:17">
      <c r="A1139" s="2004"/>
      <c r="B1139" s="23">
        <v>6</v>
      </c>
      <c r="C1139" s="29" t="s">
        <v>365</v>
      </c>
      <c r="D1139" s="23">
        <v>8</v>
      </c>
      <c r="E1139" s="23">
        <v>1966</v>
      </c>
      <c r="F1139" s="284">
        <f>SUM(G1139:I1139)</f>
        <v>7.92</v>
      </c>
      <c r="G1139" s="284">
        <v>0</v>
      </c>
      <c r="H1139" s="284">
        <v>0</v>
      </c>
      <c r="I1139" s="284">
        <v>7.92</v>
      </c>
      <c r="J1139" s="284">
        <v>353.96</v>
      </c>
      <c r="K1139" s="298">
        <v>7.92</v>
      </c>
      <c r="L1139" s="284">
        <v>353.96</v>
      </c>
      <c r="M1139" s="35">
        <f>K1139/L1139</f>
        <v>2.2375409650808004E-2</v>
      </c>
      <c r="N1139" s="302">
        <v>280.3</v>
      </c>
      <c r="O1139" s="47">
        <f>M1139*N1139</f>
        <v>6.2718273251214836</v>
      </c>
      <c r="P1139" s="303">
        <f>M1139*60*1000</f>
        <v>1342.5245790484803</v>
      </c>
      <c r="Q1139" s="48">
        <f>P1139*N1139/1000</f>
        <v>376.30963950728903</v>
      </c>
    </row>
    <row r="1140" spans="1:17">
      <c r="A1140" s="2004"/>
      <c r="B1140" s="23">
        <v>7</v>
      </c>
      <c r="C1140" s="29" t="s">
        <v>363</v>
      </c>
      <c r="D1140" s="23">
        <v>8</v>
      </c>
      <c r="E1140" s="23">
        <v>1966</v>
      </c>
      <c r="F1140" s="284">
        <f>SUM(G1140:I1140)</f>
        <v>7.78</v>
      </c>
      <c r="G1140" s="284">
        <v>0</v>
      </c>
      <c r="H1140" s="284">
        <v>0</v>
      </c>
      <c r="I1140" s="284">
        <v>7.78</v>
      </c>
      <c r="J1140" s="284">
        <v>350.82</v>
      </c>
      <c r="K1140" s="298">
        <v>7.78</v>
      </c>
      <c r="L1140" s="284">
        <v>350.82</v>
      </c>
      <c r="M1140" s="35">
        <f>K1140/L1140</f>
        <v>2.217661478821048E-2</v>
      </c>
      <c r="N1140" s="302">
        <v>280.3</v>
      </c>
      <c r="O1140" s="47">
        <f>M1140*N1140</f>
        <v>6.2161051251353978</v>
      </c>
      <c r="P1140" s="303">
        <f>M1140*60*1000</f>
        <v>1330.5968872926287</v>
      </c>
      <c r="Q1140" s="48">
        <f>P1140*N1140/1000</f>
        <v>372.96630750812386</v>
      </c>
    </row>
    <row r="1141" spans="1:17">
      <c r="A1141" s="2004"/>
      <c r="B1141" s="23">
        <v>8</v>
      </c>
      <c r="C1141" s="29" t="s">
        <v>362</v>
      </c>
      <c r="D1141" s="23">
        <v>4</v>
      </c>
      <c r="E1141" s="23">
        <v>1973</v>
      </c>
      <c r="F1141" s="284">
        <f>SUM(G1141:I1141)</f>
        <v>4.0960000000000001</v>
      </c>
      <c r="G1141" s="284">
        <v>0</v>
      </c>
      <c r="H1141" s="284">
        <v>0</v>
      </c>
      <c r="I1141" s="284">
        <v>4.0960000000000001</v>
      </c>
      <c r="J1141" s="284">
        <v>174.77</v>
      </c>
      <c r="K1141" s="298">
        <v>4.0960000000000001</v>
      </c>
      <c r="L1141" s="284">
        <v>174.77</v>
      </c>
      <c r="M1141" s="35">
        <f>K1141/L1141</f>
        <v>2.3436516564627797E-2</v>
      </c>
      <c r="N1141" s="302">
        <v>280.3</v>
      </c>
      <c r="O1141" s="47">
        <f>M1141*N1141</f>
        <v>6.5692555930651721</v>
      </c>
      <c r="P1141" s="303">
        <f>M1141*60*1000</f>
        <v>1406.1909938776678</v>
      </c>
      <c r="Q1141" s="48">
        <f>P1141*N1141/1000</f>
        <v>394.1553355839103</v>
      </c>
    </row>
    <row r="1142" spans="1:17">
      <c r="A1142" s="2004"/>
      <c r="B1142" s="23">
        <v>9</v>
      </c>
      <c r="C1142" s="29" t="s">
        <v>686</v>
      </c>
      <c r="D1142" s="23">
        <v>16</v>
      </c>
      <c r="E1142" s="23">
        <v>1978</v>
      </c>
      <c r="F1142" s="284">
        <f t="shared" ref="F1142:F1143" si="185">SUM(G1142:I1142)</f>
        <v>11.446</v>
      </c>
      <c r="G1142" s="284">
        <v>0</v>
      </c>
      <c r="H1142" s="284">
        <v>0</v>
      </c>
      <c r="I1142" s="284">
        <v>11.446</v>
      </c>
      <c r="J1142" s="284">
        <v>461.27</v>
      </c>
      <c r="K1142" s="298">
        <v>11.446</v>
      </c>
      <c r="L1142" s="284">
        <v>461.27</v>
      </c>
      <c r="M1142" s="35">
        <f t="shared" ref="M1142:M1143" si="186">K1142/L1142</f>
        <v>2.4814100201617274E-2</v>
      </c>
      <c r="N1142" s="33">
        <v>280.3</v>
      </c>
      <c r="O1142" s="47">
        <f t="shared" ref="O1142:O1143" si="187">M1142*N1142</f>
        <v>6.9553922865133222</v>
      </c>
      <c r="P1142" s="47">
        <f t="shared" ref="P1142:P1143" si="188">M1142*60*1000</f>
        <v>1488.8460120970365</v>
      </c>
      <c r="Q1142" s="48">
        <f t="shared" ref="Q1142:Q1143" si="189">P1142*N1142/1000</f>
        <v>417.3235371907993</v>
      </c>
    </row>
    <row r="1143" spans="1:17" ht="12" thickBot="1">
      <c r="A1143" s="2005"/>
      <c r="B1143" s="26">
        <v>10</v>
      </c>
      <c r="C1143" s="410" t="s">
        <v>367</v>
      </c>
      <c r="D1143" s="324">
        <v>7</v>
      </c>
      <c r="E1143" s="324">
        <v>1985</v>
      </c>
      <c r="F1143" s="194">
        <f t="shared" si="185"/>
        <v>3.88</v>
      </c>
      <c r="G1143" s="194">
        <v>0</v>
      </c>
      <c r="H1143" s="194">
        <v>0</v>
      </c>
      <c r="I1143" s="323">
        <v>3.88</v>
      </c>
      <c r="J1143" s="323">
        <v>108.3</v>
      </c>
      <c r="K1143" s="1170">
        <v>3.88</v>
      </c>
      <c r="L1143" s="323">
        <v>108.3</v>
      </c>
      <c r="M1143" s="858">
        <f t="shared" si="186"/>
        <v>3.5826408125577101E-2</v>
      </c>
      <c r="N1143" s="36">
        <v>280.3</v>
      </c>
      <c r="O1143" s="329">
        <f t="shared" si="187"/>
        <v>10.042142197599262</v>
      </c>
      <c r="P1143" s="329">
        <f t="shared" si="188"/>
        <v>2149.5844875346261</v>
      </c>
      <c r="Q1143" s="195">
        <f t="shared" si="189"/>
        <v>602.52853185595575</v>
      </c>
    </row>
    <row r="1146" spans="1:17" ht="15">
      <c r="A1146" s="2013" t="s">
        <v>371</v>
      </c>
      <c r="B1146" s="2013"/>
      <c r="C1146" s="2013"/>
      <c r="D1146" s="2013"/>
      <c r="E1146" s="2013"/>
      <c r="F1146" s="2013"/>
      <c r="G1146" s="2013"/>
      <c r="H1146" s="2013"/>
      <c r="I1146" s="2013"/>
      <c r="J1146" s="2013"/>
      <c r="K1146" s="2013"/>
      <c r="L1146" s="2013"/>
      <c r="M1146" s="2013"/>
      <c r="N1146" s="2013"/>
      <c r="O1146" s="2013"/>
      <c r="P1146" s="2013"/>
      <c r="Q1146" s="2013"/>
    </row>
    <row r="1147" spans="1:17" ht="13.5" thickBot="1">
      <c r="A1147" s="1330"/>
      <c r="B1147" s="1330"/>
      <c r="C1147" s="1330"/>
      <c r="D1147" s="1330"/>
      <c r="E1147" s="1986" t="s">
        <v>559</v>
      </c>
      <c r="F1147" s="1986"/>
      <c r="G1147" s="1986"/>
      <c r="H1147" s="1986"/>
      <c r="I1147" s="1330">
        <v>1.8</v>
      </c>
      <c r="J1147" s="1330" t="s">
        <v>558</v>
      </c>
      <c r="K1147" s="1330" t="s">
        <v>560</v>
      </c>
      <c r="L1147" s="1330">
        <v>486</v>
      </c>
      <c r="M1147" s="1330"/>
      <c r="N1147" s="1330"/>
      <c r="O1147" s="1330"/>
      <c r="P1147" s="1330"/>
      <c r="Q1147" s="1330"/>
    </row>
    <row r="1148" spans="1:17">
      <c r="A1148" s="2015" t="s">
        <v>1</v>
      </c>
      <c r="B1148" s="2018" t="s">
        <v>0</v>
      </c>
      <c r="C1148" s="1990" t="s">
        <v>2</v>
      </c>
      <c r="D1148" s="1990" t="s">
        <v>3</v>
      </c>
      <c r="E1148" s="1990" t="s">
        <v>13</v>
      </c>
      <c r="F1148" s="1993" t="s">
        <v>14</v>
      </c>
      <c r="G1148" s="1994"/>
      <c r="H1148" s="1994"/>
      <c r="I1148" s="1995"/>
      <c r="J1148" s="1990" t="s">
        <v>4</v>
      </c>
      <c r="K1148" s="1990" t="s">
        <v>15</v>
      </c>
      <c r="L1148" s="1990" t="s">
        <v>5</v>
      </c>
      <c r="M1148" s="1990" t="s">
        <v>6</v>
      </c>
      <c r="N1148" s="1990" t="s">
        <v>16</v>
      </c>
      <c r="O1148" s="2020" t="s">
        <v>17</v>
      </c>
      <c r="P1148" s="1990" t="s">
        <v>25</v>
      </c>
      <c r="Q1148" s="2009" t="s">
        <v>26</v>
      </c>
    </row>
    <row r="1149" spans="1:17" ht="33.75">
      <c r="A1149" s="2016"/>
      <c r="B1149" s="2019"/>
      <c r="C1149" s="1991"/>
      <c r="D1149" s="1992"/>
      <c r="E1149" s="1992"/>
      <c r="F1149" s="724" t="s">
        <v>18</v>
      </c>
      <c r="G1149" s="724" t="s">
        <v>19</v>
      </c>
      <c r="H1149" s="724" t="s">
        <v>20</v>
      </c>
      <c r="I1149" s="724" t="s">
        <v>21</v>
      </c>
      <c r="J1149" s="1992"/>
      <c r="K1149" s="1992"/>
      <c r="L1149" s="1992"/>
      <c r="M1149" s="1992"/>
      <c r="N1149" s="1992"/>
      <c r="O1149" s="2021"/>
      <c r="P1149" s="1992"/>
      <c r="Q1149" s="2010"/>
    </row>
    <row r="1150" spans="1:17" ht="12" thickBot="1">
      <c r="A1150" s="2016"/>
      <c r="B1150" s="2019"/>
      <c r="C1150" s="1991"/>
      <c r="D1150" s="9" t="s">
        <v>7</v>
      </c>
      <c r="E1150" s="9" t="s">
        <v>8</v>
      </c>
      <c r="F1150" s="9" t="s">
        <v>9</v>
      </c>
      <c r="G1150" s="9" t="s">
        <v>9</v>
      </c>
      <c r="H1150" s="9" t="s">
        <v>9</v>
      </c>
      <c r="I1150" s="9" t="s">
        <v>9</v>
      </c>
      <c r="J1150" s="9" t="s">
        <v>22</v>
      </c>
      <c r="K1150" s="9" t="s">
        <v>9</v>
      </c>
      <c r="L1150" s="9" t="s">
        <v>22</v>
      </c>
      <c r="M1150" s="9" t="s">
        <v>23</v>
      </c>
      <c r="N1150" s="9" t="s">
        <v>10</v>
      </c>
      <c r="O1150" s="9" t="s">
        <v>24</v>
      </c>
      <c r="P1150" s="19" t="s">
        <v>27</v>
      </c>
      <c r="Q1150" s="10" t="s">
        <v>28</v>
      </c>
    </row>
    <row r="1151" spans="1:17">
      <c r="A1151" s="2022" t="s">
        <v>11</v>
      </c>
      <c r="B1151" s="14">
        <v>1</v>
      </c>
      <c r="C1151" s="424"/>
      <c r="D1151" s="339"/>
      <c r="E1151" s="339"/>
      <c r="F1151" s="701"/>
      <c r="G1151" s="701"/>
      <c r="H1151" s="701"/>
      <c r="I1151" s="701"/>
      <c r="J1151" s="426"/>
      <c r="K1151" s="702"/>
      <c r="L1151" s="426"/>
      <c r="M1151" s="425"/>
      <c r="N1151" s="426"/>
      <c r="O1151" s="344"/>
      <c r="P1151" s="344"/>
      <c r="Q1151" s="345"/>
    </row>
    <row r="1152" spans="1:17">
      <c r="A1152" s="2023"/>
      <c r="B1152" s="15">
        <v>2</v>
      </c>
      <c r="C1152" s="383"/>
      <c r="D1152" s="346"/>
      <c r="E1152" s="346"/>
      <c r="F1152" s="699"/>
      <c r="G1152" s="699"/>
      <c r="H1152" s="699"/>
      <c r="I1152" s="699"/>
      <c r="J1152" s="411"/>
      <c r="K1152" s="422"/>
      <c r="L1152" s="411"/>
      <c r="M1152" s="384"/>
      <c r="N1152" s="411"/>
      <c r="O1152" s="351"/>
      <c r="P1152" s="351"/>
      <c r="Q1152" s="352"/>
    </row>
    <row r="1153" spans="1:17">
      <c r="A1153" s="2023"/>
      <c r="B1153" s="15">
        <v>3</v>
      </c>
      <c r="C1153" s="383"/>
      <c r="D1153" s="346"/>
      <c r="E1153" s="346"/>
      <c r="F1153" s="699"/>
      <c r="G1153" s="699"/>
      <c r="H1153" s="699"/>
      <c r="I1153" s="699"/>
      <c r="J1153" s="411"/>
      <c r="K1153" s="422"/>
      <c r="L1153" s="411"/>
      <c r="M1153" s="384"/>
      <c r="N1153" s="411"/>
      <c r="O1153" s="351"/>
      <c r="P1153" s="351"/>
      <c r="Q1153" s="352"/>
    </row>
    <row r="1154" spans="1:17">
      <c r="A1154" s="2023"/>
      <c r="B1154" s="15">
        <v>4</v>
      </c>
      <c r="C1154" s="383"/>
      <c r="D1154" s="346"/>
      <c r="E1154" s="346"/>
      <c r="F1154" s="699"/>
      <c r="G1154" s="699"/>
      <c r="H1154" s="699"/>
      <c r="I1154" s="699"/>
      <c r="J1154" s="411"/>
      <c r="K1154" s="422"/>
      <c r="L1154" s="411"/>
      <c r="M1154" s="384"/>
      <c r="N1154" s="411"/>
      <c r="O1154" s="351"/>
      <c r="P1154" s="351"/>
      <c r="Q1154" s="352"/>
    </row>
    <row r="1155" spans="1:17">
      <c r="A1155" s="2023"/>
      <c r="B1155" s="15">
        <v>5</v>
      </c>
      <c r="C1155" s="383"/>
      <c r="D1155" s="346"/>
      <c r="E1155" s="346"/>
      <c r="F1155" s="699"/>
      <c r="G1155" s="699"/>
      <c r="H1155" s="699"/>
      <c r="I1155" s="699"/>
      <c r="J1155" s="411"/>
      <c r="K1155" s="422"/>
      <c r="L1155" s="411"/>
      <c r="M1155" s="384"/>
      <c r="N1155" s="411"/>
      <c r="O1155" s="351"/>
      <c r="P1155" s="351"/>
      <c r="Q1155" s="352"/>
    </row>
    <row r="1156" spans="1:17">
      <c r="A1156" s="2023"/>
      <c r="B1156" s="15">
        <v>6</v>
      </c>
      <c r="C1156" s="383"/>
      <c r="D1156" s="346"/>
      <c r="E1156" s="346"/>
      <c r="F1156" s="699"/>
      <c r="G1156" s="699"/>
      <c r="H1156" s="699"/>
      <c r="I1156" s="699"/>
      <c r="J1156" s="411"/>
      <c r="K1156" s="422"/>
      <c r="L1156" s="411"/>
      <c r="M1156" s="384"/>
      <c r="N1156" s="411"/>
      <c r="O1156" s="351"/>
      <c r="P1156" s="351"/>
      <c r="Q1156" s="352"/>
    </row>
    <row r="1157" spans="1:17">
      <c r="A1157" s="2023"/>
      <c r="B1157" s="15">
        <v>7</v>
      </c>
      <c r="C1157" s="383"/>
      <c r="D1157" s="346"/>
      <c r="E1157" s="346"/>
      <c r="F1157" s="699"/>
      <c r="G1157" s="699"/>
      <c r="H1157" s="699"/>
      <c r="I1157" s="699"/>
      <c r="J1157" s="411"/>
      <c r="K1157" s="422"/>
      <c r="L1157" s="411"/>
      <c r="M1157" s="384"/>
      <c r="N1157" s="411"/>
      <c r="O1157" s="351"/>
      <c r="P1157" s="351"/>
      <c r="Q1157" s="352"/>
    </row>
    <row r="1158" spans="1:17">
      <c r="A1158" s="2023"/>
      <c r="B1158" s="15">
        <v>8</v>
      </c>
      <c r="C1158" s="383"/>
      <c r="D1158" s="346"/>
      <c r="E1158" s="346"/>
      <c r="F1158" s="699"/>
      <c r="G1158" s="699"/>
      <c r="H1158" s="699"/>
      <c r="I1158" s="699"/>
      <c r="J1158" s="411"/>
      <c r="K1158" s="422"/>
      <c r="L1158" s="411"/>
      <c r="M1158" s="384"/>
      <c r="N1158" s="411"/>
      <c r="O1158" s="351"/>
      <c r="P1158" s="351"/>
      <c r="Q1158" s="352"/>
    </row>
    <row r="1159" spans="1:17">
      <c r="A1159" s="2023"/>
      <c r="B1159" s="15">
        <v>9</v>
      </c>
      <c r="C1159" s="383"/>
      <c r="D1159" s="346"/>
      <c r="E1159" s="346"/>
      <c r="F1159" s="699"/>
      <c r="G1159" s="699"/>
      <c r="H1159" s="699"/>
      <c r="I1159" s="699"/>
      <c r="J1159" s="411"/>
      <c r="K1159" s="422"/>
      <c r="L1159" s="411"/>
      <c r="M1159" s="384"/>
      <c r="N1159" s="411"/>
      <c r="O1159" s="351"/>
      <c r="P1159" s="351"/>
      <c r="Q1159" s="352"/>
    </row>
    <row r="1160" spans="1:17" ht="12" thickBot="1">
      <c r="A1160" s="2024"/>
      <c r="B1160" s="42">
        <v>10</v>
      </c>
      <c r="C1160" s="385"/>
      <c r="D1160" s="386"/>
      <c r="E1160" s="386"/>
      <c r="F1160" s="700"/>
      <c r="G1160" s="700"/>
      <c r="H1160" s="700"/>
      <c r="I1160" s="700"/>
      <c r="J1160" s="388"/>
      <c r="K1160" s="423"/>
      <c r="L1160" s="388"/>
      <c r="M1160" s="387"/>
      <c r="N1160" s="388"/>
      <c r="O1160" s="389"/>
      <c r="P1160" s="389"/>
      <c r="Q1160" s="390"/>
    </row>
    <row r="1161" spans="1:17">
      <c r="A1161" s="1999" t="s">
        <v>29</v>
      </c>
      <c r="B1161" s="250">
        <v>1</v>
      </c>
      <c r="C1161" s="1051" t="s">
        <v>918</v>
      </c>
      <c r="D1161" s="1044">
        <v>45</v>
      </c>
      <c r="E1161" s="1044">
        <v>1984</v>
      </c>
      <c r="F1161" s="1046">
        <v>37</v>
      </c>
      <c r="G1161" s="1046">
        <v>4.2480000000000002</v>
      </c>
      <c r="H1161" s="1046">
        <v>7.12</v>
      </c>
      <c r="I1161" s="1045">
        <v>25.63</v>
      </c>
      <c r="J1161" s="1046">
        <v>2323</v>
      </c>
      <c r="K1161" s="1047">
        <v>25.63</v>
      </c>
      <c r="L1161" s="1046">
        <v>2323</v>
      </c>
      <c r="M1161" s="1048">
        <f>K1161/L1161</f>
        <v>1.1033146792940164E-2</v>
      </c>
      <c r="N1161" s="1213">
        <v>308.89999999999998</v>
      </c>
      <c r="O1161" s="1049">
        <f t="shared" ref="O1161:O1170" si="190">M1161*N1161</f>
        <v>3.4081390443392166</v>
      </c>
      <c r="P1161" s="1049">
        <f t="shared" ref="P1161:P1170" si="191">M1161*60*1000</f>
        <v>661.98880757640984</v>
      </c>
      <c r="Q1161" s="1050">
        <f t="shared" ref="Q1161:Q1170" si="192">P1161*N1161/1000</f>
        <v>204.488342660353</v>
      </c>
    </row>
    <row r="1162" spans="1:17">
      <c r="A1162" s="2000"/>
      <c r="B1162" s="244">
        <v>2</v>
      </c>
      <c r="C1162" s="1051" t="s">
        <v>919</v>
      </c>
      <c r="D1162" s="1044">
        <v>50</v>
      </c>
      <c r="E1162" s="1044">
        <v>1966</v>
      </c>
      <c r="F1162" s="1045">
        <v>44.4</v>
      </c>
      <c r="G1162" s="1045">
        <v>3.94</v>
      </c>
      <c r="H1162" s="1045">
        <v>8.16</v>
      </c>
      <c r="I1162" s="1045">
        <v>32.29</v>
      </c>
      <c r="J1162" s="1045">
        <v>2656.97</v>
      </c>
      <c r="K1162" s="1052">
        <v>32.29</v>
      </c>
      <c r="L1162" s="1045">
        <v>2536.41</v>
      </c>
      <c r="M1162" s="1048">
        <f>K1162/L1162</f>
        <v>1.2730591663019781E-2</v>
      </c>
      <c r="N1162" s="1214">
        <v>308.89999999999998</v>
      </c>
      <c r="O1162" s="1049">
        <f t="shared" si="190"/>
        <v>3.9324797647068102</v>
      </c>
      <c r="P1162" s="1049">
        <f t="shared" si="191"/>
        <v>763.83549978118685</v>
      </c>
      <c r="Q1162" s="1050">
        <f t="shared" si="192"/>
        <v>235.9487858824086</v>
      </c>
    </row>
    <row r="1163" spans="1:17">
      <c r="A1163" s="2000"/>
      <c r="B1163" s="244">
        <v>3</v>
      </c>
      <c r="C1163" s="1216" t="s">
        <v>519</v>
      </c>
      <c r="D1163" s="1044">
        <v>40</v>
      </c>
      <c r="E1163" s="1044">
        <v>1968</v>
      </c>
      <c r="F1163" s="1045">
        <v>32.65</v>
      </c>
      <c r="G1163" s="1045">
        <v>3.21</v>
      </c>
      <c r="H1163" s="1045">
        <v>6.4</v>
      </c>
      <c r="I1163" s="1045">
        <v>23.03</v>
      </c>
      <c r="J1163" s="1045">
        <v>1886.7</v>
      </c>
      <c r="K1163" s="1052">
        <v>23.03</v>
      </c>
      <c r="L1163" s="1045">
        <v>1886.7</v>
      </c>
      <c r="M1163" s="1053">
        <f t="shared" ref="M1163:M1170" si="193">K1163/L1163</f>
        <v>1.2206498118407802E-2</v>
      </c>
      <c r="N1163" s="1214">
        <v>308.89999999999998</v>
      </c>
      <c r="O1163" s="1049">
        <f t="shared" si="190"/>
        <v>3.7705872687761697</v>
      </c>
      <c r="P1163" s="1049">
        <f t="shared" si="191"/>
        <v>732.38988710446813</v>
      </c>
      <c r="Q1163" s="1054">
        <f t="shared" si="192"/>
        <v>226.23523612657019</v>
      </c>
    </row>
    <row r="1164" spans="1:17">
      <c r="A1164" s="2000"/>
      <c r="B1164" s="244">
        <v>4</v>
      </c>
      <c r="C1164" s="1216" t="s">
        <v>920</v>
      </c>
      <c r="D1164" s="1044">
        <v>28</v>
      </c>
      <c r="E1164" s="1044">
        <v>1985</v>
      </c>
      <c r="F1164" s="1045">
        <v>21.05</v>
      </c>
      <c r="G1164" s="1045">
        <v>2.08</v>
      </c>
      <c r="H1164" s="1045">
        <v>4.4800000000000004</v>
      </c>
      <c r="I1164" s="1045">
        <v>14.48</v>
      </c>
      <c r="J1164" s="1045">
        <v>1135.1199999999999</v>
      </c>
      <c r="K1164" s="1052">
        <v>14.48</v>
      </c>
      <c r="L1164" s="1045">
        <v>1135.1199999999999</v>
      </c>
      <c r="M1164" s="1053">
        <f t="shared" si="193"/>
        <v>1.2756360560997958E-2</v>
      </c>
      <c r="N1164" s="1214">
        <v>308.89999999999998</v>
      </c>
      <c r="O1164" s="1217">
        <f t="shared" si="190"/>
        <v>3.9404397772922688</v>
      </c>
      <c r="P1164" s="1049">
        <f t="shared" si="191"/>
        <v>765.38163365987748</v>
      </c>
      <c r="Q1164" s="1054">
        <f t="shared" si="192"/>
        <v>236.42638663753613</v>
      </c>
    </row>
    <row r="1165" spans="1:17">
      <c r="A1165" s="2000"/>
      <c r="B1165" s="244">
        <v>5</v>
      </c>
      <c r="C1165" s="1216" t="s">
        <v>921</v>
      </c>
      <c r="D1165" s="1044">
        <v>22</v>
      </c>
      <c r="E1165" s="1044">
        <v>1983</v>
      </c>
      <c r="F1165" s="1045">
        <v>19.7</v>
      </c>
      <c r="G1165" s="1045">
        <v>1.9</v>
      </c>
      <c r="H1165" s="1045">
        <v>3.36</v>
      </c>
      <c r="I1165" s="1045">
        <v>14.48</v>
      </c>
      <c r="J1165" s="1045">
        <v>1178.53</v>
      </c>
      <c r="K1165" s="1052">
        <v>14.5</v>
      </c>
      <c r="L1165" s="1045">
        <v>1178.53</v>
      </c>
      <c r="M1165" s="1053">
        <f t="shared" si="193"/>
        <v>1.2303462788388925E-2</v>
      </c>
      <c r="N1165" s="1214">
        <v>308.89999999999998</v>
      </c>
      <c r="O1165" s="1217">
        <f t="shared" si="190"/>
        <v>3.8005396553333384</v>
      </c>
      <c r="P1165" s="1049">
        <f t="shared" si="191"/>
        <v>738.20776730333546</v>
      </c>
      <c r="Q1165" s="1054">
        <f t="shared" si="192"/>
        <v>228.0323793200003</v>
      </c>
    </row>
    <row r="1166" spans="1:17">
      <c r="A1166" s="2000"/>
      <c r="B1166" s="244">
        <v>6</v>
      </c>
      <c r="C1166" s="1216" t="s">
        <v>922</v>
      </c>
      <c r="D1166" s="1044">
        <v>26</v>
      </c>
      <c r="E1166" s="1044">
        <v>1962</v>
      </c>
      <c r="F1166" s="1045">
        <v>20.36</v>
      </c>
      <c r="G1166" s="1045">
        <v>2.08</v>
      </c>
      <c r="H1166" s="1045">
        <v>3.68</v>
      </c>
      <c r="I1166" s="1045">
        <v>14.59</v>
      </c>
      <c r="J1166" s="1045">
        <v>1053.94</v>
      </c>
      <c r="K1166" s="1052">
        <v>14.59</v>
      </c>
      <c r="L1166" s="1045">
        <v>1053.94</v>
      </c>
      <c r="M1166" s="1053">
        <f t="shared" si="193"/>
        <v>1.3843292787065677E-2</v>
      </c>
      <c r="N1166" s="1214">
        <v>308.89999999999998</v>
      </c>
      <c r="O1166" s="1217">
        <f t="shared" si="190"/>
        <v>4.2761931419245869</v>
      </c>
      <c r="P1166" s="1049">
        <f t="shared" si="191"/>
        <v>830.59756722394059</v>
      </c>
      <c r="Q1166" s="1054">
        <f t="shared" si="192"/>
        <v>256.57158851547524</v>
      </c>
    </row>
    <row r="1167" spans="1:17">
      <c r="A1167" s="2000"/>
      <c r="B1167" s="244">
        <v>7</v>
      </c>
      <c r="C1167" s="1216" t="s">
        <v>923</v>
      </c>
      <c r="D1167" s="1044">
        <v>70</v>
      </c>
      <c r="E1167" s="1044">
        <v>1975</v>
      </c>
      <c r="F1167" s="1045">
        <v>58.3</v>
      </c>
      <c r="G1167" s="1045">
        <v>5.05</v>
      </c>
      <c r="H1167" s="1045">
        <v>10.37</v>
      </c>
      <c r="I1167" s="1045">
        <v>42.87</v>
      </c>
      <c r="J1167" s="1045">
        <v>3236.42</v>
      </c>
      <c r="K1167" s="1052">
        <v>42.87</v>
      </c>
      <c r="L1167" s="1045">
        <v>3236.42</v>
      </c>
      <c r="M1167" s="1053">
        <f t="shared" si="193"/>
        <v>1.3246117623794192E-2</v>
      </c>
      <c r="N1167" s="1214">
        <v>308.89999999999998</v>
      </c>
      <c r="O1167" s="1217">
        <f t="shared" si="190"/>
        <v>4.0917257339900255</v>
      </c>
      <c r="P1167" s="1049">
        <f t="shared" si="191"/>
        <v>794.76705742765148</v>
      </c>
      <c r="Q1167" s="1054">
        <f t="shared" si="192"/>
        <v>245.5035440394015</v>
      </c>
    </row>
    <row r="1168" spans="1:17">
      <c r="A1168" s="2000"/>
      <c r="B1168" s="244">
        <v>8</v>
      </c>
      <c r="C1168" s="1216" t="s">
        <v>924</v>
      </c>
      <c r="D1168" s="1044">
        <v>40</v>
      </c>
      <c r="E1168" s="1044">
        <v>1992</v>
      </c>
      <c r="F1168" s="1045">
        <v>39.700000000000003</v>
      </c>
      <c r="G1168" s="1045">
        <v>3.18</v>
      </c>
      <c r="H1168" s="1045">
        <v>6.4</v>
      </c>
      <c r="I1168" s="1045">
        <v>3.11</v>
      </c>
      <c r="J1168" s="1045">
        <v>2264.86</v>
      </c>
      <c r="K1168" s="1052">
        <v>30.11</v>
      </c>
      <c r="L1168" s="1045">
        <v>2264.86</v>
      </c>
      <c r="M1168" s="1053">
        <f t="shared" si="193"/>
        <v>1.3294419964147893E-2</v>
      </c>
      <c r="N1168" s="1214">
        <v>308.89999999999998</v>
      </c>
      <c r="O1168" s="1217">
        <f t="shared" si="190"/>
        <v>4.1066463269252838</v>
      </c>
      <c r="P1168" s="1049">
        <f t="shared" si="191"/>
        <v>797.66519784887362</v>
      </c>
      <c r="Q1168" s="1054">
        <f t="shared" si="192"/>
        <v>246.39877961551704</v>
      </c>
    </row>
    <row r="1169" spans="1:17">
      <c r="A1169" s="2000"/>
      <c r="B1169" s="244">
        <v>9</v>
      </c>
      <c r="C1169" s="1216" t="s">
        <v>516</v>
      </c>
      <c r="D1169" s="1044">
        <v>50</v>
      </c>
      <c r="E1169" s="1044">
        <v>1976</v>
      </c>
      <c r="F1169" s="1045">
        <v>35.5</v>
      </c>
      <c r="G1169" s="1045">
        <v>3.03</v>
      </c>
      <c r="H1169" s="1045">
        <v>8</v>
      </c>
      <c r="I1169" s="1045">
        <v>24.47</v>
      </c>
      <c r="J1169" s="1045">
        <v>1817.28</v>
      </c>
      <c r="K1169" s="1052">
        <v>24.47</v>
      </c>
      <c r="L1169" s="1045">
        <v>1817.28</v>
      </c>
      <c r="M1169" s="1053">
        <f t="shared" si="193"/>
        <v>1.3465178728649409E-2</v>
      </c>
      <c r="N1169" s="1214">
        <v>308.89999999999998</v>
      </c>
      <c r="O1169" s="1217">
        <f t="shared" si="190"/>
        <v>4.1593937092798026</v>
      </c>
      <c r="P1169" s="1049">
        <f t="shared" si="191"/>
        <v>807.9107237189645</v>
      </c>
      <c r="Q1169" s="1054">
        <f t="shared" si="192"/>
        <v>249.56362255678812</v>
      </c>
    </row>
    <row r="1170" spans="1:17" ht="12" thickBot="1">
      <c r="A1170" s="2028"/>
      <c r="B1170" s="258">
        <v>10</v>
      </c>
      <c r="C1170" s="1219" t="s">
        <v>518</v>
      </c>
      <c r="D1170" s="1220">
        <v>41</v>
      </c>
      <c r="E1170" s="1220">
        <v>1993</v>
      </c>
      <c r="F1170" s="1310">
        <v>42.7</v>
      </c>
      <c r="G1170" s="1310">
        <v>4.43</v>
      </c>
      <c r="H1170" s="1310">
        <v>6.32</v>
      </c>
      <c r="I1170" s="1310">
        <v>31.94</v>
      </c>
      <c r="J1170" s="1310">
        <v>2185.12</v>
      </c>
      <c r="K1170" s="1311">
        <v>31.94</v>
      </c>
      <c r="L1170" s="1310">
        <v>2185.12</v>
      </c>
      <c r="M1170" s="1224">
        <f t="shared" si="193"/>
        <v>1.4617046203412171E-2</v>
      </c>
      <c r="N1170" s="1222">
        <v>308.89999999999998</v>
      </c>
      <c r="O1170" s="1225">
        <f t="shared" si="190"/>
        <v>4.5152055722340192</v>
      </c>
      <c r="P1170" s="1225">
        <f t="shared" si="191"/>
        <v>877.02277220473024</v>
      </c>
      <c r="Q1170" s="1226">
        <f t="shared" si="192"/>
        <v>270.91233433404119</v>
      </c>
    </row>
    <row r="1171" spans="1:17">
      <c r="A1171" s="2026" t="s">
        <v>30</v>
      </c>
      <c r="B1171" s="273">
        <v>1</v>
      </c>
      <c r="C1171" s="1172" t="s">
        <v>925</v>
      </c>
      <c r="D1171" s="1227">
        <v>55</v>
      </c>
      <c r="E1171" s="1227">
        <v>1966</v>
      </c>
      <c r="F1171" s="709">
        <v>55.6</v>
      </c>
      <c r="G1171" s="709">
        <v>3.78</v>
      </c>
      <c r="H1171" s="709">
        <v>8.8000000000000007</v>
      </c>
      <c r="I1171" s="709">
        <v>4.01</v>
      </c>
      <c r="J1171" s="709">
        <v>2512.12</v>
      </c>
      <c r="K1171" s="1055">
        <v>43.01</v>
      </c>
      <c r="L1171" s="1056">
        <v>2512.12</v>
      </c>
      <c r="M1171" s="1057">
        <f>K1171/L1171</f>
        <v>1.7120997404582585E-2</v>
      </c>
      <c r="N1171" s="1175">
        <v>308.89999999999998</v>
      </c>
      <c r="O1171" s="1058">
        <f>M1171*N1171</f>
        <v>5.2886760982755598</v>
      </c>
      <c r="P1171" s="1058">
        <f>M1171*60*1000</f>
        <v>1027.2598442749552</v>
      </c>
      <c r="Q1171" s="1059">
        <f>P1171*N1171/1000</f>
        <v>317.32056589653359</v>
      </c>
    </row>
    <row r="1172" spans="1:17">
      <c r="A1172" s="1988"/>
      <c r="B1172" s="265">
        <v>2</v>
      </c>
      <c r="C1172" s="1174" t="s">
        <v>515</v>
      </c>
      <c r="D1172" s="1230">
        <v>32</v>
      </c>
      <c r="E1172" s="1230">
        <v>1989</v>
      </c>
      <c r="F1172" s="713">
        <v>31.3</v>
      </c>
      <c r="G1172" s="713">
        <v>0</v>
      </c>
      <c r="H1172" s="713">
        <v>0</v>
      </c>
      <c r="I1172" s="713">
        <v>31.3</v>
      </c>
      <c r="J1172" s="713">
        <v>1806.06</v>
      </c>
      <c r="K1172" s="1060">
        <v>31.3</v>
      </c>
      <c r="L1172" s="713">
        <v>1806.06</v>
      </c>
      <c r="M1172" s="712">
        <f t="shared" ref="M1172:M1180" si="194">K1172/L1172</f>
        <v>1.7330542728370046E-2</v>
      </c>
      <c r="N1172" s="1175">
        <v>308.89999999999998</v>
      </c>
      <c r="O1172" s="714">
        <f t="shared" ref="O1172:O1180" si="195">M1172*N1172</f>
        <v>5.3534046487935063</v>
      </c>
      <c r="P1172" s="1058">
        <f t="shared" ref="P1172:P1180" si="196">M1172*60*1000</f>
        <v>1039.8325637022028</v>
      </c>
      <c r="Q1172" s="715">
        <f t="shared" ref="Q1172:Q1180" si="197">P1172*N1172/1000</f>
        <v>321.2042789276104</v>
      </c>
    </row>
    <row r="1173" spans="1:17">
      <c r="A1173" s="1988"/>
      <c r="B1173" s="265">
        <v>3</v>
      </c>
      <c r="C1173" s="1174" t="s">
        <v>926</v>
      </c>
      <c r="D1173" s="1230">
        <v>41</v>
      </c>
      <c r="E1173" s="1230">
        <v>1992</v>
      </c>
      <c r="F1173" s="713">
        <v>47.8</v>
      </c>
      <c r="G1173" s="713">
        <v>3.59</v>
      </c>
      <c r="H1173" s="713">
        <v>6.4</v>
      </c>
      <c r="I1173" s="713">
        <v>37.799999999999997</v>
      </c>
      <c r="J1173" s="713">
        <v>2172.23</v>
      </c>
      <c r="K1173" s="1060">
        <v>37.799999999999997</v>
      </c>
      <c r="L1173" s="713">
        <v>2172.23</v>
      </c>
      <c r="M1173" s="712">
        <f t="shared" si="194"/>
        <v>1.740147221979256E-2</v>
      </c>
      <c r="N1173" s="1175">
        <v>308.89999999999998</v>
      </c>
      <c r="O1173" s="714">
        <f t="shared" si="195"/>
        <v>5.3753147686939213</v>
      </c>
      <c r="P1173" s="1058">
        <f t="shared" si="196"/>
        <v>1044.0883331875536</v>
      </c>
      <c r="Q1173" s="715">
        <f t="shared" si="197"/>
        <v>322.51888612163532</v>
      </c>
    </row>
    <row r="1174" spans="1:17">
      <c r="A1174" s="1988"/>
      <c r="B1174" s="265">
        <v>4</v>
      </c>
      <c r="C1174" s="1174" t="s">
        <v>927</v>
      </c>
      <c r="D1174" s="1230">
        <v>40</v>
      </c>
      <c r="E1174" s="1230">
        <v>1994</v>
      </c>
      <c r="F1174" s="713">
        <v>50</v>
      </c>
      <c r="G1174" s="713">
        <v>3.12</v>
      </c>
      <c r="H1174" s="713">
        <v>6.4</v>
      </c>
      <c r="I1174" s="713">
        <v>40.47</v>
      </c>
      <c r="J1174" s="713">
        <v>2148.46</v>
      </c>
      <c r="K1174" s="1060">
        <v>40.47</v>
      </c>
      <c r="L1174" s="713">
        <v>2148.46</v>
      </c>
      <c r="M1174" s="712">
        <f t="shared" si="194"/>
        <v>1.8836748182419035E-2</v>
      </c>
      <c r="N1174" s="1175">
        <v>308.89999999999998</v>
      </c>
      <c r="O1174" s="714">
        <f t="shared" si="195"/>
        <v>5.8186715135492397</v>
      </c>
      <c r="P1174" s="1058">
        <f t="shared" si="196"/>
        <v>1130.2048909451421</v>
      </c>
      <c r="Q1174" s="715">
        <f t="shared" si="197"/>
        <v>349.12029081295435</v>
      </c>
    </row>
    <row r="1175" spans="1:17">
      <c r="A1175" s="1988"/>
      <c r="B1175" s="265">
        <v>5</v>
      </c>
      <c r="C1175" s="1174" t="s">
        <v>517</v>
      </c>
      <c r="D1175" s="1230">
        <v>22</v>
      </c>
      <c r="E1175" s="1230">
        <v>1983</v>
      </c>
      <c r="F1175" s="713">
        <v>27.7</v>
      </c>
      <c r="G1175" s="713">
        <v>1.98</v>
      </c>
      <c r="H1175" s="713">
        <v>3.52</v>
      </c>
      <c r="I1175" s="713">
        <v>22.19</v>
      </c>
      <c r="J1175" s="713">
        <v>1182.51</v>
      </c>
      <c r="K1175" s="1060">
        <v>22.19</v>
      </c>
      <c r="L1175" s="713">
        <v>1182.51</v>
      </c>
      <c r="M1175" s="712">
        <f t="shared" si="194"/>
        <v>1.876516900491328E-2</v>
      </c>
      <c r="N1175" s="1175">
        <v>308.89999999999998</v>
      </c>
      <c r="O1175" s="714">
        <f t="shared" si="195"/>
        <v>5.7965607056177113</v>
      </c>
      <c r="P1175" s="1058">
        <f t="shared" si="196"/>
        <v>1125.9101402947967</v>
      </c>
      <c r="Q1175" s="715">
        <f t="shared" si="197"/>
        <v>347.79364233706269</v>
      </c>
    </row>
    <row r="1176" spans="1:17">
      <c r="A1176" s="1988"/>
      <c r="B1176" s="265">
        <v>6</v>
      </c>
      <c r="C1176" s="1174" t="s">
        <v>520</v>
      </c>
      <c r="D1176" s="1230">
        <v>19</v>
      </c>
      <c r="E1176" s="1230">
        <v>1962</v>
      </c>
      <c r="F1176" s="713">
        <v>18.850000000000001</v>
      </c>
      <c r="G1176" s="713">
        <v>1.26</v>
      </c>
      <c r="H1176" s="713">
        <v>2.3199999999999998</v>
      </c>
      <c r="I1176" s="713">
        <v>15.26</v>
      </c>
      <c r="J1176" s="713">
        <v>745.22</v>
      </c>
      <c r="K1176" s="1060">
        <v>15.26</v>
      </c>
      <c r="L1176" s="713">
        <v>745.22</v>
      </c>
      <c r="M1176" s="712">
        <f t="shared" si="194"/>
        <v>2.0477174525643432E-2</v>
      </c>
      <c r="N1176" s="1175">
        <v>308.89999999999998</v>
      </c>
      <c r="O1176" s="714">
        <f t="shared" si="195"/>
        <v>6.3253992109712556</v>
      </c>
      <c r="P1176" s="1058">
        <f t="shared" si="196"/>
        <v>1228.6304715386059</v>
      </c>
      <c r="Q1176" s="715">
        <f t="shared" si="197"/>
        <v>379.52395265827533</v>
      </c>
    </row>
    <row r="1177" spans="1:17">
      <c r="A1177" s="1988"/>
      <c r="B1177" s="265">
        <v>7</v>
      </c>
      <c r="C1177" s="1174" t="s">
        <v>928</v>
      </c>
      <c r="D1177" s="1230">
        <v>8</v>
      </c>
      <c r="E1177" s="1230">
        <v>1955</v>
      </c>
      <c r="F1177" s="713">
        <v>7.7</v>
      </c>
      <c r="G1177" s="713">
        <v>0</v>
      </c>
      <c r="H1177" s="713">
        <v>0</v>
      </c>
      <c r="I1177" s="713">
        <v>7.7</v>
      </c>
      <c r="J1177" s="713">
        <v>391.58</v>
      </c>
      <c r="K1177" s="1060">
        <v>7.7</v>
      </c>
      <c r="L1177" s="713">
        <v>391.58</v>
      </c>
      <c r="M1177" s="712">
        <f t="shared" si="194"/>
        <v>1.966392563460851E-2</v>
      </c>
      <c r="N1177" s="1175">
        <v>308.89999999999998</v>
      </c>
      <c r="O1177" s="714">
        <f t="shared" si="195"/>
        <v>6.0741866285305681</v>
      </c>
      <c r="P1177" s="1058">
        <f t="shared" si="196"/>
        <v>1179.8355380765106</v>
      </c>
      <c r="Q1177" s="715">
        <f t="shared" si="197"/>
        <v>364.45119771183408</v>
      </c>
    </row>
    <row r="1178" spans="1:17">
      <c r="A1178" s="1988"/>
      <c r="B1178" s="265">
        <v>8</v>
      </c>
      <c r="C1178" s="1174" t="s">
        <v>929</v>
      </c>
      <c r="D1178" s="1230">
        <v>8</v>
      </c>
      <c r="E1178" s="1230">
        <v>1955</v>
      </c>
      <c r="F1178" s="713">
        <v>9.8000000000000007</v>
      </c>
      <c r="G1178" s="713">
        <v>0.76</v>
      </c>
      <c r="H1178" s="713">
        <v>1.2</v>
      </c>
      <c r="I1178" s="713">
        <v>7.83</v>
      </c>
      <c r="J1178" s="713">
        <v>390.37</v>
      </c>
      <c r="K1178" s="1060">
        <v>7.83</v>
      </c>
      <c r="L1178" s="713">
        <v>390.37</v>
      </c>
      <c r="M1178" s="712">
        <f t="shared" si="194"/>
        <v>2.0057893793068115E-2</v>
      </c>
      <c r="N1178" s="1175">
        <v>308.89999999999998</v>
      </c>
      <c r="O1178" s="714">
        <f t="shared" si="195"/>
        <v>6.1958833926787404</v>
      </c>
      <c r="P1178" s="1058">
        <f t="shared" si="196"/>
        <v>1203.4736275840869</v>
      </c>
      <c r="Q1178" s="715">
        <f t="shared" si="197"/>
        <v>371.75300356072444</v>
      </c>
    </row>
    <row r="1179" spans="1:17">
      <c r="A1179" s="1988"/>
      <c r="B1179" s="265">
        <v>9</v>
      </c>
      <c r="C1179" s="1174" t="s">
        <v>930</v>
      </c>
      <c r="D1179" s="1230">
        <v>12</v>
      </c>
      <c r="E1179" s="1230">
        <v>1960</v>
      </c>
      <c r="F1179" s="713">
        <v>10.8</v>
      </c>
      <c r="G1179" s="713">
        <v>0</v>
      </c>
      <c r="H1179" s="713">
        <v>0</v>
      </c>
      <c r="I1179" s="713">
        <v>11</v>
      </c>
      <c r="J1179" s="713">
        <v>533.29</v>
      </c>
      <c r="K1179" s="1060">
        <v>10.8</v>
      </c>
      <c r="L1179" s="713">
        <v>533.29</v>
      </c>
      <c r="M1179" s="712">
        <f t="shared" si="194"/>
        <v>2.0251645446192505E-2</v>
      </c>
      <c r="N1179" s="1175">
        <v>308.89999999999998</v>
      </c>
      <c r="O1179" s="714">
        <f t="shared" si="195"/>
        <v>6.2557332783288642</v>
      </c>
      <c r="P1179" s="1058">
        <f t="shared" si="196"/>
        <v>1215.0987267715502</v>
      </c>
      <c r="Q1179" s="715">
        <f t="shared" si="197"/>
        <v>375.34399669973186</v>
      </c>
    </row>
    <row r="1180" spans="1:17" ht="12" thickBot="1">
      <c r="A1180" s="2029"/>
      <c r="B1180" s="297">
        <v>10</v>
      </c>
      <c r="C1180" s="1174" t="s">
        <v>931</v>
      </c>
      <c r="D1180" s="1233">
        <v>26</v>
      </c>
      <c r="E1180" s="1233">
        <v>1960</v>
      </c>
      <c r="F1180" s="1287">
        <v>18.100000000000001</v>
      </c>
      <c r="G1180" s="1287">
        <v>0</v>
      </c>
      <c r="H1180" s="1287">
        <v>0</v>
      </c>
      <c r="I1180" s="1287">
        <v>18.100000000000001</v>
      </c>
      <c r="J1180" s="1287">
        <v>885.26</v>
      </c>
      <c r="K1180" s="1312">
        <v>18.100000000000001</v>
      </c>
      <c r="L1180" s="1287">
        <v>885.26</v>
      </c>
      <c r="M1180" s="1195">
        <f t="shared" si="194"/>
        <v>2.0445970675281838E-2</v>
      </c>
      <c r="N1180" s="1175">
        <v>308.89999999999998</v>
      </c>
      <c r="O1180" s="1177">
        <f t="shared" si="195"/>
        <v>6.3157603415945598</v>
      </c>
      <c r="P1180" s="1177">
        <f t="shared" si="196"/>
        <v>1226.7582405169103</v>
      </c>
      <c r="Q1180" s="1178">
        <f t="shared" si="197"/>
        <v>378.94562049567355</v>
      </c>
    </row>
    <row r="1181" spans="1:17">
      <c r="A1181" s="2027" t="s">
        <v>89</v>
      </c>
      <c r="B1181" s="21">
        <v>1</v>
      </c>
      <c r="C1181" s="1061" t="s">
        <v>932</v>
      </c>
      <c r="D1181" s="1062">
        <v>9</v>
      </c>
      <c r="E1181" s="1062">
        <v>1977</v>
      </c>
      <c r="F1181" s="829">
        <v>11.3</v>
      </c>
      <c r="G1181" s="829">
        <v>0.16</v>
      </c>
      <c r="H1181" s="829">
        <v>1.44</v>
      </c>
      <c r="I1181" s="829">
        <v>9.69</v>
      </c>
      <c r="J1181" s="829">
        <v>460.02</v>
      </c>
      <c r="K1181" s="1063">
        <v>9.69</v>
      </c>
      <c r="L1181" s="1064">
        <v>460.02</v>
      </c>
      <c r="M1181" s="1065">
        <f>K1181/L1181</f>
        <v>2.1064301552106431E-2</v>
      </c>
      <c r="N1181" s="1034">
        <v>308.89999999999998</v>
      </c>
      <c r="O1181" s="1066">
        <f>M1181*N1181</f>
        <v>6.5067627494456763</v>
      </c>
      <c r="P1181" s="1066">
        <f>M1181*60*1000</f>
        <v>1263.8580931263859</v>
      </c>
      <c r="Q1181" s="1067">
        <f>P1181*N1181/1000</f>
        <v>390.40576496674055</v>
      </c>
    </row>
    <row r="1182" spans="1:17">
      <c r="A1182" s="2004"/>
      <c r="B1182" s="23">
        <v>2</v>
      </c>
      <c r="C1182" s="1182" t="s">
        <v>933</v>
      </c>
      <c r="D1182" s="1238">
        <v>20</v>
      </c>
      <c r="E1182" s="1238">
        <v>1992</v>
      </c>
      <c r="F1182" s="717">
        <v>29.9</v>
      </c>
      <c r="G1182" s="717">
        <v>1.69</v>
      </c>
      <c r="H1182" s="717">
        <v>3.2</v>
      </c>
      <c r="I1182" s="717">
        <v>25</v>
      </c>
      <c r="J1182" s="717">
        <v>1137.6500000000001</v>
      </c>
      <c r="K1182" s="1070">
        <v>25</v>
      </c>
      <c r="L1182" s="717">
        <v>1137.6500000000001</v>
      </c>
      <c r="M1182" s="716">
        <f t="shared" ref="M1182:M1186" si="198">K1182/L1182</f>
        <v>2.1975124159451499E-2</v>
      </c>
      <c r="N1182" s="1187">
        <v>308.89999999999998</v>
      </c>
      <c r="O1182" s="718">
        <f t="shared" ref="O1182:O1186" si="199">M1182*N1182</f>
        <v>6.7881158528545678</v>
      </c>
      <c r="P1182" s="1066">
        <f t="shared" ref="P1182:P1186" si="200">M1182*60*1000</f>
        <v>1318.5074495670899</v>
      </c>
      <c r="Q1182" s="719">
        <f t="shared" ref="Q1182:Q1186" si="201">P1182*N1182/1000</f>
        <v>407.28695117127404</v>
      </c>
    </row>
    <row r="1183" spans="1:17">
      <c r="A1183" s="2004"/>
      <c r="B1183" s="23">
        <v>3</v>
      </c>
      <c r="C1183" s="1182" t="s">
        <v>934</v>
      </c>
      <c r="D1183" s="1238">
        <v>9</v>
      </c>
      <c r="E1183" s="1238">
        <v>1992</v>
      </c>
      <c r="F1183" s="717">
        <v>9.44</v>
      </c>
      <c r="G1183" s="717">
        <v>0</v>
      </c>
      <c r="H1183" s="717">
        <v>0</v>
      </c>
      <c r="I1183" s="717">
        <v>9.4459999999999997</v>
      </c>
      <c r="J1183" s="717">
        <v>422.73</v>
      </c>
      <c r="K1183" s="1070">
        <v>9.44</v>
      </c>
      <c r="L1183" s="717">
        <v>422.73</v>
      </c>
      <c r="M1183" s="716">
        <f t="shared" si="198"/>
        <v>2.2331038724481344E-2</v>
      </c>
      <c r="N1183" s="1187">
        <v>308.89999999999998</v>
      </c>
      <c r="O1183" s="718">
        <f t="shared" si="199"/>
        <v>6.898057861992287</v>
      </c>
      <c r="P1183" s="1066">
        <f t="shared" si="200"/>
        <v>1339.8623234688807</v>
      </c>
      <c r="Q1183" s="719">
        <f t="shared" si="201"/>
        <v>413.88347171953723</v>
      </c>
    </row>
    <row r="1184" spans="1:17">
      <c r="A1184" s="2004"/>
      <c r="B1184" s="23">
        <v>4</v>
      </c>
      <c r="C1184" s="1182" t="s">
        <v>935</v>
      </c>
      <c r="D1184" s="1238">
        <v>12</v>
      </c>
      <c r="E1184" s="1238">
        <v>1960</v>
      </c>
      <c r="F1184" s="717">
        <v>12.8</v>
      </c>
      <c r="G1184" s="717">
        <v>0</v>
      </c>
      <c r="H1184" s="717">
        <v>0</v>
      </c>
      <c r="I1184" s="717">
        <v>12.8</v>
      </c>
      <c r="J1184" s="717">
        <v>524.5</v>
      </c>
      <c r="K1184" s="1070">
        <v>12.8</v>
      </c>
      <c r="L1184" s="717">
        <v>524.5</v>
      </c>
      <c r="M1184" s="716">
        <f t="shared" si="198"/>
        <v>2.4404194470924692E-2</v>
      </c>
      <c r="N1184" s="1187">
        <v>308.89999999999998</v>
      </c>
      <c r="O1184" s="718">
        <f t="shared" si="199"/>
        <v>7.5384556720686371</v>
      </c>
      <c r="P1184" s="1066">
        <f t="shared" si="200"/>
        <v>1464.2516682554815</v>
      </c>
      <c r="Q1184" s="719">
        <f t="shared" si="201"/>
        <v>452.30734032411823</v>
      </c>
    </row>
    <row r="1185" spans="1:17">
      <c r="A1185" s="2004"/>
      <c r="B1185" s="23">
        <v>5</v>
      </c>
      <c r="C1185" s="1182" t="s">
        <v>936</v>
      </c>
      <c r="D1185" s="1238">
        <v>12</v>
      </c>
      <c r="E1185" s="1238">
        <v>1959</v>
      </c>
      <c r="F1185" s="717">
        <v>14.5</v>
      </c>
      <c r="G1185" s="717">
        <v>0.8</v>
      </c>
      <c r="H1185" s="717">
        <v>0.6</v>
      </c>
      <c r="I1185" s="717">
        <v>13.1</v>
      </c>
      <c r="J1185" s="717">
        <v>527.70000000000005</v>
      </c>
      <c r="K1185" s="1070">
        <v>13.1</v>
      </c>
      <c r="L1185" s="717">
        <v>527.70000000000005</v>
      </c>
      <c r="M1185" s="716">
        <f t="shared" si="198"/>
        <v>2.4824711010043583E-2</v>
      </c>
      <c r="N1185" s="1187">
        <v>308.89999999999998</v>
      </c>
      <c r="O1185" s="718">
        <f t="shared" si="199"/>
        <v>7.6683532310024622</v>
      </c>
      <c r="P1185" s="1066">
        <f t="shared" si="200"/>
        <v>1489.4826606026149</v>
      </c>
      <c r="Q1185" s="719">
        <f t="shared" si="201"/>
        <v>460.1011938601477</v>
      </c>
    </row>
    <row r="1186" spans="1:17">
      <c r="A1186" s="2004"/>
      <c r="B1186" s="23">
        <v>6</v>
      </c>
      <c r="C1186" s="1182" t="s">
        <v>372</v>
      </c>
      <c r="D1186" s="1238">
        <v>12</v>
      </c>
      <c r="E1186" s="1238">
        <v>1960</v>
      </c>
      <c r="F1186" s="717">
        <v>16.2</v>
      </c>
      <c r="G1186" s="717">
        <v>0.7</v>
      </c>
      <c r="H1186" s="717">
        <v>0.1</v>
      </c>
      <c r="I1186" s="717">
        <v>15.4</v>
      </c>
      <c r="J1186" s="717">
        <v>550.29999999999995</v>
      </c>
      <c r="K1186" s="1070">
        <v>15.4</v>
      </c>
      <c r="L1186" s="717">
        <v>550.29999999999995</v>
      </c>
      <c r="M1186" s="716">
        <f t="shared" si="198"/>
        <v>2.7984735598764313E-2</v>
      </c>
      <c r="N1186" s="1187">
        <v>308.89999999999998</v>
      </c>
      <c r="O1186" s="718">
        <f t="shared" si="199"/>
        <v>8.6444848264582959</v>
      </c>
      <c r="P1186" s="1066">
        <f t="shared" si="200"/>
        <v>1679.0841359258588</v>
      </c>
      <c r="Q1186" s="719">
        <f t="shared" si="201"/>
        <v>518.66908958749775</v>
      </c>
    </row>
    <row r="1187" spans="1:17">
      <c r="A1187" s="2004"/>
      <c r="B1187" s="23">
        <v>7</v>
      </c>
      <c r="C1187" s="1182"/>
      <c r="D1187" s="1238"/>
      <c r="E1187" s="1238"/>
      <c r="F1187" s="717"/>
      <c r="G1187" s="717"/>
      <c r="H1187" s="717"/>
      <c r="I1187" s="717"/>
      <c r="J1187" s="717"/>
      <c r="K1187" s="1070"/>
      <c r="L1187" s="717"/>
      <c r="M1187" s="716"/>
      <c r="N1187" s="1187"/>
      <c r="O1187" s="718"/>
      <c r="P1187" s="718"/>
      <c r="Q1187" s="719"/>
    </row>
    <row r="1188" spans="1:17">
      <c r="A1188" s="2004"/>
      <c r="B1188" s="23">
        <v>8</v>
      </c>
      <c r="C1188" s="1182"/>
      <c r="D1188" s="1238"/>
      <c r="E1188" s="1238"/>
      <c r="F1188" s="717"/>
      <c r="G1188" s="717"/>
      <c r="H1188" s="717"/>
      <c r="I1188" s="717"/>
      <c r="J1188" s="717"/>
      <c r="K1188" s="1070"/>
      <c r="L1188" s="717"/>
      <c r="M1188" s="716"/>
      <c r="N1188" s="1187"/>
      <c r="O1188" s="718"/>
      <c r="P1188" s="718"/>
      <c r="Q1188" s="719"/>
    </row>
    <row r="1189" spans="1:17">
      <c r="A1189" s="2004"/>
      <c r="B1189" s="23">
        <v>9</v>
      </c>
      <c r="C1189" s="1182"/>
      <c r="D1189" s="1238"/>
      <c r="E1189" s="1238"/>
      <c r="F1189" s="717"/>
      <c r="G1189" s="717"/>
      <c r="H1189" s="717"/>
      <c r="I1189" s="717"/>
      <c r="J1189" s="717"/>
      <c r="K1189" s="1313"/>
      <c r="L1189" s="1182"/>
      <c r="M1189" s="716"/>
      <c r="N1189" s="1187"/>
      <c r="O1189" s="718"/>
      <c r="P1189" s="718"/>
      <c r="Q1189" s="719"/>
    </row>
    <row r="1190" spans="1:17" ht="12" thickBot="1">
      <c r="A1190" s="2005"/>
      <c r="B1190" s="26">
        <v>10</v>
      </c>
      <c r="C1190" s="1242"/>
      <c r="D1190" s="1243"/>
      <c r="E1190" s="1243"/>
      <c r="F1190" s="1244"/>
      <c r="G1190" s="1244"/>
      <c r="H1190" s="1244"/>
      <c r="I1190" s="1244"/>
      <c r="J1190" s="1244"/>
      <c r="K1190" s="1314"/>
      <c r="L1190" s="1183"/>
      <c r="M1190" s="1188"/>
      <c r="N1190" s="1189"/>
      <c r="O1190" s="1184"/>
      <c r="P1190" s="1184"/>
      <c r="Q1190" s="1185"/>
    </row>
    <row r="1193" spans="1:17" ht="15">
      <c r="A1193" s="2013" t="s">
        <v>376</v>
      </c>
      <c r="B1193" s="2013"/>
      <c r="C1193" s="2013"/>
      <c r="D1193" s="2013"/>
      <c r="E1193" s="2013"/>
      <c r="F1193" s="2013"/>
      <c r="G1193" s="2013"/>
      <c r="H1193" s="2013"/>
      <c r="I1193" s="2013"/>
      <c r="J1193" s="2013"/>
      <c r="K1193" s="2013"/>
      <c r="L1193" s="2013"/>
      <c r="M1193" s="2013"/>
      <c r="N1193" s="2013"/>
      <c r="O1193" s="2013"/>
      <c r="P1193" s="2013"/>
      <c r="Q1193" s="2013"/>
    </row>
    <row r="1194" spans="1:17" ht="13.5" thickBot="1">
      <c r="A1194" s="1330"/>
      <c r="B1194" s="1330"/>
      <c r="C1194" s="1330"/>
      <c r="D1194" s="1330"/>
      <c r="E1194" s="1986" t="s">
        <v>559</v>
      </c>
      <c r="F1194" s="1986"/>
      <c r="G1194" s="1986"/>
      <c r="H1194" s="1986"/>
      <c r="I1194" s="1330">
        <v>3.9</v>
      </c>
      <c r="J1194" s="1330" t="s">
        <v>558</v>
      </c>
      <c r="K1194" s="1330" t="s">
        <v>560</v>
      </c>
      <c r="L1194" s="1330">
        <v>423</v>
      </c>
      <c r="M1194" s="1330"/>
      <c r="N1194" s="1330"/>
      <c r="O1194" s="1330"/>
      <c r="P1194" s="1330"/>
      <c r="Q1194" s="1330"/>
    </row>
    <row r="1195" spans="1:17">
      <c r="A1195" s="2015" t="s">
        <v>1</v>
      </c>
      <c r="B1195" s="2018" t="s">
        <v>0</v>
      </c>
      <c r="C1195" s="1990" t="s">
        <v>2</v>
      </c>
      <c r="D1195" s="1990" t="s">
        <v>3</v>
      </c>
      <c r="E1195" s="1990" t="s">
        <v>13</v>
      </c>
      <c r="F1195" s="1993" t="s">
        <v>14</v>
      </c>
      <c r="G1195" s="1994"/>
      <c r="H1195" s="1994"/>
      <c r="I1195" s="1995"/>
      <c r="J1195" s="1990" t="s">
        <v>4</v>
      </c>
      <c r="K1195" s="1990" t="s">
        <v>15</v>
      </c>
      <c r="L1195" s="1990" t="s">
        <v>5</v>
      </c>
      <c r="M1195" s="1990" t="s">
        <v>6</v>
      </c>
      <c r="N1195" s="1990" t="s">
        <v>16</v>
      </c>
      <c r="O1195" s="2020" t="s">
        <v>17</v>
      </c>
      <c r="P1195" s="1990" t="s">
        <v>25</v>
      </c>
      <c r="Q1195" s="2009" t="s">
        <v>26</v>
      </c>
    </row>
    <row r="1196" spans="1:17" ht="33.75">
      <c r="A1196" s="2016"/>
      <c r="B1196" s="2019"/>
      <c r="C1196" s="1991"/>
      <c r="D1196" s="1992"/>
      <c r="E1196" s="1992"/>
      <c r="F1196" s="728" t="s">
        <v>18</v>
      </c>
      <c r="G1196" s="728" t="s">
        <v>19</v>
      </c>
      <c r="H1196" s="728" t="s">
        <v>20</v>
      </c>
      <c r="I1196" s="728" t="s">
        <v>21</v>
      </c>
      <c r="J1196" s="1992"/>
      <c r="K1196" s="1992"/>
      <c r="L1196" s="1992"/>
      <c r="M1196" s="1992"/>
      <c r="N1196" s="1992"/>
      <c r="O1196" s="2021"/>
      <c r="P1196" s="1992"/>
      <c r="Q1196" s="2010"/>
    </row>
    <row r="1197" spans="1:17" ht="12" thickBot="1">
      <c r="A1197" s="2016"/>
      <c r="B1197" s="2019"/>
      <c r="C1197" s="1991"/>
      <c r="D1197" s="9" t="s">
        <v>7</v>
      </c>
      <c r="E1197" s="9" t="s">
        <v>8</v>
      </c>
      <c r="F1197" s="9" t="s">
        <v>9</v>
      </c>
      <c r="G1197" s="9" t="s">
        <v>9</v>
      </c>
      <c r="H1197" s="9" t="s">
        <v>9</v>
      </c>
      <c r="I1197" s="9" t="s">
        <v>9</v>
      </c>
      <c r="J1197" s="9" t="s">
        <v>22</v>
      </c>
      <c r="K1197" s="9" t="s">
        <v>9</v>
      </c>
      <c r="L1197" s="9" t="s">
        <v>22</v>
      </c>
      <c r="M1197" s="9" t="s">
        <v>23</v>
      </c>
      <c r="N1197" s="9" t="s">
        <v>10</v>
      </c>
      <c r="O1197" s="9" t="s">
        <v>24</v>
      </c>
      <c r="P1197" s="19" t="s">
        <v>27</v>
      </c>
      <c r="Q1197" s="10" t="s">
        <v>28</v>
      </c>
    </row>
    <row r="1198" spans="1:17">
      <c r="A1198" s="2022" t="s">
        <v>11</v>
      </c>
      <c r="B1198" s="14">
        <v>1</v>
      </c>
      <c r="C1198" s="424" t="s">
        <v>377</v>
      </c>
      <c r="D1198" s="339">
        <v>40</v>
      </c>
      <c r="E1198" s="339">
        <v>1990</v>
      </c>
      <c r="F1198" s="426">
        <f>G1198+H1198+I1198</f>
        <v>33.200000000000003</v>
      </c>
      <c r="G1198" s="426">
        <v>2.67</v>
      </c>
      <c r="H1198" s="342">
        <v>6.4</v>
      </c>
      <c r="I1198" s="426">
        <v>24.13</v>
      </c>
      <c r="J1198" s="342">
        <v>2290.61</v>
      </c>
      <c r="K1198" s="426">
        <v>24.13</v>
      </c>
      <c r="L1198" s="342">
        <v>2290.61</v>
      </c>
      <c r="M1198" s="425">
        <f>K1198/L1198</f>
        <v>1.0534311820868676E-2</v>
      </c>
      <c r="N1198" s="426">
        <v>205.8</v>
      </c>
      <c r="O1198" s="152">
        <f>M1198*N1198*1.09</f>
        <v>2.3630778962809034</v>
      </c>
      <c r="P1198" s="152">
        <f>M1198*60*1000</f>
        <v>632.05870925212059</v>
      </c>
      <c r="Q1198" s="153">
        <f>P1198*N1198/1000</f>
        <v>130.07768236408643</v>
      </c>
    </row>
    <row r="1199" spans="1:17">
      <c r="A1199" s="2023"/>
      <c r="B1199" s="15">
        <v>2</v>
      </c>
      <c r="C1199" s="383" t="s">
        <v>378</v>
      </c>
      <c r="D1199" s="346">
        <v>40</v>
      </c>
      <c r="E1199" s="346">
        <v>1983</v>
      </c>
      <c r="F1199" s="411">
        <f t="shared" ref="F1199:F1203" si="202">G1199+H1199+I1199</f>
        <v>26.810000000000002</v>
      </c>
      <c r="G1199" s="349">
        <v>3.07</v>
      </c>
      <c r="H1199" s="349">
        <v>6.24</v>
      </c>
      <c r="I1199" s="411">
        <v>17.5</v>
      </c>
      <c r="J1199" s="349">
        <v>2190.15</v>
      </c>
      <c r="K1199" s="411">
        <v>17.5</v>
      </c>
      <c r="L1199" s="349">
        <v>2190.15</v>
      </c>
      <c r="M1199" s="384">
        <f t="shared" ref="M1199:M1203" si="203">K1199/L1199</f>
        <v>7.990320297696505E-3</v>
      </c>
      <c r="N1199" s="411">
        <v>205.8</v>
      </c>
      <c r="O1199" s="157">
        <f t="shared" ref="O1199:O1202" si="204">M1199*N1199*1.09</f>
        <v>1.7924046298198755</v>
      </c>
      <c r="P1199" s="157">
        <f t="shared" ref="P1199:P1203" si="205">M1199*60*1000</f>
        <v>479.41921786179029</v>
      </c>
      <c r="Q1199" s="158">
        <f t="shared" ref="Q1199:Q1203" si="206">P1199*N1199/1000</f>
        <v>98.664475035956443</v>
      </c>
    </row>
    <row r="1200" spans="1:17">
      <c r="A1200" s="2023"/>
      <c r="B1200" s="15">
        <v>3</v>
      </c>
      <c r="C1200" s="383" t="s">
        <v>379</v>
      </c>
      <c r="D1200" s="346">
        <v>40</v>
      </c>
      <c r="E1200" s="346">
        <v>1992</v>
      </c>
      <c r="F1200" s="411">
        <f t="shared" si="202"/>
        <v>29.1</v>
      </c>
      <c r="G1200" s="349">
        <v>3.15</v>
      </c>
      <c r="H1200" s="349">
        <v>6.4</v>
      </c>
      <c r="I1200" s="411">
        <v>19.55</v>
      </c>
      <c r="J1200" s="349">
        <v>2169.38</v>
      </c>
      <c r="K1200" s="411">
        <v>19.55</v>
      </c>
      <c r="L1200" s="349">
        <v>2169.38</v>
      </c>
      <c r="M1200" s="384">
        <f t="shared" si="203"/>
        <v>9.0117913874010087E-3</v>
      </c>
      <c r="N1200" s="411">
        <v>205.8</v>
      </c>
      <c r="O1200" s="157">
        <f t="shared" si="204"/>
        <v>2.0215430676045694</v>
      </c>
      <c r="P1200" s="157">
        <f t="shared" si="205"/>
        <v>540.70748324406043</v>
      </c>
      <c r="Q1200" s="158">
        <f t="shared" si="206"/>
        <v>111.27760005162764</v>
      </c>
    </row>
    <row r="1201" spans="1:17">
      <c r="A1201" s="2023"/>
      <c r="B1201" s="15">
        <v>4</v>
      </c>
      <c r="C1201" s="383" t="s">
        <v>380</v>
      </c>
      <c r="D1201" s="346">
        <v>20</v>
      </c>
      <c r="E1201" s="346">
        <v>1993</v>
      </c>
      <c r="F1201" s="411">
        <f t="shared" si="202"/>
        <v>18.100000000000001</v>
      </c>
      <c r="G1201" s="349">
        <v>1.44</v>
      </c>
      <c r="H1201" s="349">
        <v>3.2</v>
      </c>
      <c r="I1201" s="411">
        <v>13.46</v>
      </c>
      <c r="J1201" s="349">
        <v>1238.6099999999999</v>
      </c>
      <c r="K1201" s="411">
        <v>13.46</v>
      </c>
      <c r="L1201" s="349">
        <v>1238.6099999999999</v>
      </c>
      <c r="M1201" s="384">
        <f t="shared" si="203"/>
        <v>1.0867020288872205E-2</v>
      </c>
      <c r="N1201" s="411">
        <v>205.8</v>
      </c>
      <c r="O1201" s="157">
        <f t="shared" si="204"/>
        <v>2.437711725240391</v>
      </c>
      <c r="P1201" s="157">
        <f t="shared" si="205"/>
        <v>652.0212173323323</v>
      </c>
      <c r="Q1201" s="158">
        <f t="shared" si="206"/>
        <v>134.18596652699398</v>
      </c>
    </row>
    <row r="1202" spans="1:17">
      <c r="A1202" s="2023"/>
      <c r="B1202" s="15">
        <v>5</v>
      </c>
      <c r="C1202" s="383" t="s">
        <v>404</v>
      </c>
      <c r="D1202" s="346">
        <v>6</v>
      </c>
      <c r="E1202" s="346">
        <v>1970</v>
      </c>
      <c r="F1202" s="411">
        <f t="shared" si="202"/>
        <v>6</v>
      </c>
      <c r="G1202" s="349">
        <v>0.9</v>
      </c>
      <c r="H1202" s="349">
        <v>0</v>
      </c>
      <c r="I1202" s="411">
        <v>5.0999999999999996</v>
      </c>
      <c r="J1202" s="349">
        <v>379.07</v>
      </c>
      <c r="K1202" s="411">
        <v>5.0999999999999996</v>
      </c>
      <c r="L1202" s="349">
        <v>379.07</v>
      </c>
      <c r="M1202" s="384">
        <f t="shared" si="203"/>
        <v>1.345397947608621E-2</v>
      </c>
      <c r="N1202" s="411">
        <v>205.8</v>
      </c>
      <c r="O1202" s="157">
        <f t="shared" si="204"/>
        <v>3.0180235840346112</v>
      </c>
      <c r="P1202" s="157">
        <f t="shared" si="205"/>
        <v>807.23876856517268</v>
      </c>
      <c r="Q1202" s="158">
        <f t="shared" si="206"/>
        <v>166.12973857071253</v>
      </c>
    </row>
    <row r="1203" spans="1:17">
      <c r="A1203" s="2023"/>
      <c r="B1203" s="15">
        <v>6</v>
      </c>
      <c r="C1203" s="383" t="s">
        <v>405</v>
      </c>
      <c r="D1203" s="346">
        <v>9</v>
      </c>
      <c r="E1203" s="346">
        <v>1980</v>
      </c>
      <c r="F1203" s="411">
        <f t="shared" si="202"/>
        <v>12.100000000000001</v>
      </c>
      <c r="G1203" s="349">
        <v>1.2</v>
      </c>
      <c r="H1203" s="349">
        <v>1.44</v>
      </c>
      <c r="I1203" s="411">
        <v>9.4600000000000009</v>
      </c>
      <c r="J1203" s="349">
        <v>553.67999999999995</v>
      </c>
      <c r="K1203" s="411">
        <v>9.4600000000000009</v>
      </c>
      <c r="L1203" s="349">
        <v>553.67999999999995</v>
      </c>
      <c r="M1203" s="384">
        <f t="shared" si="203"/>
        <v>1.7085681259933538E-2</v>
      </c>
      <c r="N1203" s="411">
        <v>205.8</v>
      </c>
      <c r="O1203" s="157">
        <f>M1203*N1203*1.09</f>
        <v>3.8326941915908117</v>
      </c>
      <c r="P1203" s="157">
        <f t="shared" si="205"/>
        <v>1025.1408755960124</v>
      </c>
      <c r="Q1203" s="158">
        <f t="shared" si="206"/>
        <v>210.97399219765936</v>
      </c>
    </row>
    <row r="1204" spans="1:17">
      <c r="A1204" s="2023"/>
      <c r="B1204" s="15">
        <v>7</v>
      </c>
      <c r="C1204" s="383"/>
      <c r="D1204" s="346"/>
      <c r="E1204" s="346"/>
      <c r="F1204" s="349"/>
      <c r="G1204" s="349"/>
      <c r="H1204" s="349"/>
      <c r="I1204" s="349"/>
      <c r="J1204" s="349"/>
      <c r="K1204" s="349"/>
      <c r="L1204" s="349"/>
      <c r="M1204" s="384"/>
      <c r="N1204" s="411"/>
      <c r="O1204" s="157"/>
      <c r="P1204" s="157"/>
      <c r="Q1204" s="158"/>
    </row>
    <row r="1205" spans="1:17">
      <c r="A1205" s="2023"/>
      <c r="B1205" s="15">
        <v>8</v>
      </c>
      <c r="C1205" s="383"/>
      <c r="D1205" s="346"/>
      <c r="E1205" s="346"/>
      <c r="F1205" s="349"/>
      <c r="G1205" s="349"/>
      <c r="H1205" s="349"/>
      <c r="I1205" s="349"/>
      <c r="J1205" s="349"/>
      <c r="K1205" s="349"/>
      <c r="L1205" s="349"/>
      <c r="M1205" s="384"/>
      <c r="N1205" s="411"/>
      <c r="O1205" s="157"/>
      <c r="P1205" s="157"/>
      <c r="Q1205" s="158"/>
    </row>
    <row r="1206" spans="1:17">
      <c r="A1206" s="2023"/>
      <c r="B1206" s="15">
        <v>9</v>
      </c>
      <c r="C1206" s="383"/>
      <c r="D1206" s="346"/>
      <c r="E1206" s="346"/>
      <c r="F1206" s="349"/>
      <c r="G1206" s="349"/>
      <c r="H1206" s="349"/>
      <c r="I1206" s="349"/>
      <c r="J1206" s="349"/>
      <c r="K1206" s="349"/>
      <c r="L1206" s="349"/>
      <c r="M1206" s="384"/>
      <c r="N1206" s="411"/>
      <c r="O1206" s="157"/>
      <c r="P1206" s="157"/>
      <c r="Q1206" s="158"/>
    </row>
    <row r="1207" spans="1:17" ht="12" thickBot="1">
      <c r="A1207" s="2024"/>
      <c r="B1207" s="42">
        <v>10</v>
      </c>
      <c r="C1207" s="385"/>
      <c r="D1207" s="386"/>
      <c r="E1207" s="386"/>
      <c r="F1207" s="1414"/>
      <c r="G1207" s="1414"/>
      <c r="H1207" s="1414"/>
      <c r="I1207" s="1414"/>
      <c r="J1207" s="1414"/>
      <c r="K1207" s="1414"/>
      <c r="L1207" s="1414"/>
      <c r="M1207" s="387"/>
      <c r="N1207" s="388"/>
      <c r="O1207" s="254"/>
      <c r="P1207" s="254"/>
      <c r="Q1207" s="255"/>
    </row>
    <row r="1208" spans="1:17">
      <c r="A1208" s="2025" t="s">
        <v>29</v>
      </c>
      <c r="B1208" s="262">
        <v>1</v>
      </c>
      <c r="C1208" s="263" t="s">
        <v>381</v>
      </c>
      <c r="D1208" s="262">
        <v>40</v>
      </c>
      <c r="E1208" s="262">
        <v>1992</v>
      </c>
      <c r="F1208" s="283">
        <f t="shared" ref="F1208:F1234" si="207">G1208+H1208+I1208</f>
        <v>34.6</v>
      </c>
      <c r="G1208" s="283">
        <v>4.0199999999999996</v>
      </c>
      <c r="H1208" s="283">
        <v>6.4</v>
      </c>
      <c r="I1208" s="283">
        <v>24.18</v>
      </c>
      <c r="J1208" s="283">
        <v>2256.0300000000002</v>
      </c>
      <c r="K1208" s="283">
        <v>24.18</v>
      </c>
      <c r="L1208" s="283">
        <v>2256.0300000000002</v>
      </c>
      <c r="M1208" s="737">
        <f>K1208/L1208</f>
        <v>1.0717942580550789E-2</v>
      </c>
      <c r="N1208" s="738">
        <v>205.8</v>
      </c>
      <c r="O1208" s="735">
        <f>M1208*N1208*1.09</f>
        <v>2.4042703155543146</v>
      </c>
      <c r="P1208" s="735">
        <f>M1208*60*1000</f>
        <v>643.07655483304734</v>
      </c>
      <c r="Q1208" s="736">
        <f t="shared" ref="Q1208:Q1214" si="208">P1208*N1208/1000</f>
        <v>132.34515498464114</v>
      </c>
    </row>
    <row r="1209" spans="1:17">
      <c r="A1209" s="2000"/>
      <c r="B1209" s="244">
        <v>2</v>
      </c>
      <c r="C1209" s="245" t="s">
        <v>382</v>
      </c>
      <c r="D1209" s="244">
        <v>40</v>
      </c>
      <c r="E1209" s="244">
        <v>1992</v>
      </c>
      <c r="F1209" s="283">
        <f t="shared" si="207"/>
        <v>35</v>
      </c>
      <c r="G1209" s="285">
        <v>3.6</v>
      </c>
      <c r="H1209" s="285">
        <v>6.4</v>
      </c>
      <c r="I1209" s="285">
        <v>25</v>
      </c>
      <c r="J1209" s="285">
        <v>2289.4899999999998</v>
      </c>
      <c r="K1209" s="285">
        <v>25</v>
      </c>
      <c r="L1209" s="285">
        <v>2289.4899999999998</v>
      </c>
      <c r="M1209" s="737">
        <f>K1209/L1209</f>
        <v>1.0919462413026482E-2</v>
      </c>
      <c r="N1209" s="738">
        <v>205.8</v>
      </c>
      <c r="O1209" s="735">
        <f t="shared" ref="O1209:O1214" si="209">M1209*N1209*1.09</f>
        <v>2.4494756474149271</v>
      </c>
      <c r="P1209" s="735">
        <f t="shared" ref="P1209:P1214" si="210">M1209*60*1000</f>
        <v>655.16774478158891</v>
      </c>
      <c r="Q1209" s="736">
        <f t="shared" si="208"/>
        <v>134.83352187605101</v>
      </c>
    </row>
    <row r="1210" spans="1:17">
      <c r="A1210" s="2000"/>
      <c r="B1210" s="244">
        <v>3</v>
      </c>
      <c r="C1210" s="245" t="s">
        <v>383</v>
      </c>
      <c r="D1210" s="244">
        <v>39</v>
      </c>
      <c r="E1210" s="244">
        <v>1988</v>
      </c>
      <c r="F1210" s="283">
        <f t="shared" si="207"/>
        <v>41.2</v>
      </c>
      <c r="G1210" s="285">
        <v>2.15</v>
      </c>
      <c r="H1210" s="285">
        <v>6.24</v>
      </c>
      <c r="I1210" s="285">
        <v>32.81</v>
      </c>
      <c r="J1210" s="285">
        <v>2275.19</v>
      </c>
      <c r="K1210" s="285">
        <v>32.81</v>
      </c>
      <c r="L1210" s="285">
        <v>2275.19</v>
      </c>
      <c r="M1210" s="246">
        <f t="shared" ref="M1210:M1214" si="211">K1210/L1210</f>
        <v>1.4420773649673214E-2</v>
      </c>
      <c r="N1210" s="738">
        <v>205.8</v>
      </c>
      <c r="O1210" s="735">
        <f t="shared" si="209"/>
        <v>3.2348967866419951</v>
      </c>
      <c r="P1210" s="735">
        <f t="shared" si="210"/>
        <v>865.24641898039295</v>
      </c>
      <c r="Q1210" s="249">
        <f t="shared" si="208"/>
        <v>178.06771302616488</v>
      </c>
    </row>
    <row r="1211" spans="1:17">
      <c r="A1211" s="2000"/>
      <c r="B1211" s="244">
        <v>4</v>
      </c>
      <c r="C1211" s="245" t="s">
        <v>384</v>
      </c>
      <c r="D1211" s="244">
        <v>50</v>
      </c>
      <c r="E1211" s="244">
        <v>1980</v>
      </c>
      <c r="F1211" s="283">
        <f t="shared" si="207"/>
        <v>45.1</v>
      </c>
      <c r="G1211" s="285">
        <v>4.67</v>
      </c>
      <c r="H1211" s="285">
        <v>8</v>
      </c>
      <c r="I1211" s="285">
        <v>32.43</v>
      </c>
      <c r="J1211" s="285">
        <v>2615.04</v>
      </c>
      <c r="K1211" s="285">
        <v>32.43</v>
      </c>
      <c r="L1211" s="285">
        <v>2615.04</v>
      </c>
      <c r="M1211" s="246">
        <f t="shared" si="211"/>
        <v>1.2401339941262848E-2</v>
      </c>
      <c r="N1211" s="738">
        <v>205.8</v>
      </c>
      <c r="O1211" s="735">
        <f t="shared" si="209"/>
        <v>2.7818933783039648</v>
      </c>
      <c r="P1211" s="735">
        <f t="shared" si="210"/>
        <v>744.08039647577084</v>
      </c>
      <c r="Q1211" s="249">
        <f t="shared" si="208"/>
        <v>153.13174559471364</v>
      </c>
    </row>
    <row r="1212" spans="1:17">
      <c r="A1212" s="2000"/>
      <c r="B1212" s="244">
        <v>5</v>
      </c>
      <c r="C1212" s="245" t="s">
        <v>385</v>
      </c>
      <c r="D1212" s="244">
        <v>40</v>
      </c>
      <c r="E1212" s="244">
        <v>1987</v>
      </c>
      <c r="F1212" s="283">
        <f t="shared" si="207"/>
        <v>40.5</v>
      </c>
      <c r="G1212" s="285">
        <v>2.6</v>
      </c>
      <c r="H1212" s="285">
        <v>6.4</v>
      </c>
      <c r="I1212" s="285">
        <v>31.5</v>
      </c>
      <c r="J1212" s="285">
        <v>2272</v>
      </c>
      <c r="K1212" s="285">
        <v>31.5</v>
      </c>
      <c r="L1212" s="285">
        <v>2272</v>
      </c>
      <c r="M1212" s="246">
        <f t="shared" si="211"/>
        <v>1.386443661971831E-2</v>
      </c>
      <c r="N1212" s="738">
        <v>205.8</v>
      </c>
      <c r="O1212" s="735">
        <f t="shared" si="209"/>
        <v>3.1100981514084514</v>
      </c>
      <c r="P1212" s="735">
        <f t="shared" si="210"/>
        <v>831.86619718309862</v>
      </c>
      <c r="Q1212" s="249">
        <f t="shared" si="208"/>
        <v>171.1980633802817</v>
      </c>
    </row>
    <row r="1213" spans="1:17">
      <c r="A1213" s="2000"/>
      <c r="B1213" s="244">
        <v>6</v>
      </c>
      <c r="C1213" s="245" t="s">
        <v>386</v>
      </c>
      <c r="D1213" s="244">
        <v>24</v>
      </c>
      <c r="E1213" s="244">
        <v>1993</v>
      </c>
      <c r="F1213" s="283">
        <f t="shared" si="207"/>
        <v>21.26</v>
      </c>
      <c r="G1213" s="285"/>
      <c r="H1213" s="285">
        <v>0</v>
      </c>
      <c r="I1213" s="285">
        <v>21.26</v>
      </c>
      <c r="J1213" s="285">
        <v>1614.06</v>
      </c>
      <c r="K1213" s="285">
        <v>21.26</v>
      </c>
      <c r="L1213" s="285">
        <v>1614.06</v>
      </c>
      <c r="M1213" s="246">
        <f t="shared" si="211"/>
        <v>1.3171753218591627E-2</v>
      </c>
      <c r="N1213" s="738">
        <v>205.8</v>
      </c>
      <c r="O1213" s="735">
        <f t="shared" si="209"/>
        <v>2.9547140255009112</v>
      </c>
      <c r="P1213" s="735">
        <f t="shared" si="210"/>
        <v>790.30519311549767</v>
      </c>
      <c r="Q1213" s="249">
        <f t="shared" si="208"/>
        <v>162.64480874316945</v>
      </c>
    </row>
    <row r="1214" spans="1:17">
      <c r="A1214" s="2000"/>
      <c r="B1214" s="244">
        <v>7</v>
      </c>
      <c r="C1214" s="245" t="s">
        <v>79</v>
      </c>
      <c r="D1214" s="244">
        <v>39</v>
      </c>
      <c r="E1214" s="244">
        <v>1973</v>
      </c>
      <c r="F1214" s="283">
        <f t="shared" si="207"/>
        <v>32.58</v>
      </c>
      <c r="G1214" s="285">
        <v>3.33</v>
      </c>
      <c r="H1214" s="285">
        <v>6.24</v>
      </c>
      <c r="I1214" s="285">
        <v>23.01</v>
      </c>
      <c r="J1214" s="285">
        <v>1882.15</v>
      </c>
      <c r="K1214" s="285">
        <v>23.01</v>
      </c>
      <c r="L1214" s="285">
        <v>1882.15</v>
      </c>
      <c r="M1214" s="246">
        <f t="shared" si="211"/>
        <v>1.2225380548840422E-2</v>
      </c>
      <c r="N1214" s="738">
        <v>205.8</v>
      </c>
      <c r="O1214" s="735">
        <f t="shared" si="209"/>
        <v>2.7424218154769813</v>
      </c>
      <c r="P1214" s="735">
        <f t="shared" si="210"/>
        <v>733.52283293042535</v>
      </c>
      <c r="Q1214" s="249">
        <f t="shared" si="208"/>
        <v>150.95899901708154</v>
      </c>
    </row>
    <row r="1215" spans="1:17">
      <c r="A1215" s="2000"/>
      <c r="B1215" s="244">
        <v>8</v>
      </c>
      <c r="C1215" s="245"/>
      <c r="D1215" s="244"/>
      <c r="E1215" s="244"/>
      <c r="F1215" s="283"/>
      <c r="G1215" s="285"/>
      <c r="H1215" s="285"/>
      <c r="I1215" s="285"/>
      <c r="J1215" s="285"/>
      <c r="K1215" s="285"/>
      <c r="L1215" s="285"/>
      <c r="M1215" s="246"/>
      <c r="N1215" s="247"/>
      <c r="O1215" s="248"/>
      <c r="P1215" s="735"/>
      <c r="Q1215" s="249"/>
    </row>
    <row r="1216" spans="1:17">
      <c r="A1216" s="2000"/>
      <c r="B1216" s="244">
        <v>9</v>
      </c>
      <c r="C1216" s="245"/>
      <c r="D1216" s="244"/>
      <c r="E1216" s="244"/>
      <c r="F1216" s="283"/>
      <c r="G1216" s="285"/>
      <c r="H1216" s="285"/>
      <c r="I1216" s="285"/>
      <c r="J1216" s="285"/>
      <c r="K1216" s="285"/>
      <c r="L1216" s="285"/>
      <c r="M1216" s="246"/>
      <c r="N1216" s="247"/>
      <c r="O1216" s="248"/>
      <c r="P1216" s="735"/>
      <c r="Q1216" s="249"/>
    </row>
    <row r="1217" spans="1:17" ht="12" thickBot="1">
      <c r="A1217" s="2001"/>
      <c r="B1217" s="251">
        <v>10</v>
      </c>
      <c r="C1217" s="275"/>
      <c r="D1217" s="251"/>
      <c r="E1217" s="251"/>
      <c r="F1217" s="1200"/>
      <c r="G1217" s="293"/>
      <c r="H1217" s="293"/>
      <c r="I1217" s="293"/>
      <c r="J1217" s="293"/>
      <c r="K1217" s="293"/>
      <c r="L1217" s="293"/>
      <c r="M1217" s="294"/>
      <c r="N1217" s="295"/>
      <c r="O1217" s="252"/>
      <c r="P1217" s="252"/>
      <c r="Q1217" s="253"/>
    </row>
    <row r="1218" spans="1:17">
      <c r="A1218" s="2026" t="s">
        <v>30</v>
      </c>
      <c r="B1218" s="273">
        <v>1</v>
      </c>
      <c r="C1218" s="1355" t="s">
        <v>387</v>
      </c>
      <c r="D1218" s="273">
        <v>39</v>
      </c>
      <c r="E1218" s="273">
        <v>1982</v>
      </c>
      <c r="F1218" s="1356">
        <f t="shared" si="207"/>
        <v>34.56</v>
      </c>
      <c r="G1218" s="1357">
        <v>2.78</v>
      </c>
      <c r="H1218" s="1357">
        <v>5.76</v>
      </c>
      <c r="I1218" s="1356">
        <v>26.02</v>
      </c>
      <c r="J1218" s="1356">
        <v>2093.63</v>
      </c>
      <c r="K1218" s="1356">
        <v>26.02</v>
      </c>
      <c r="L1218" s="1356">
        <v>1965</v>
      </c>
      <c r="M1218" s="1358">
        <f>K1218/L1218</f>
        <v>1.3241730279898219E-2</v>
      </c>
      <c r="N1218" s="1357">
        <v>205.8</v>
      </c>
      <c r="O1218" s="1359">
        <f>M1218*N1218*1.09</f>
        <v>2.9704114198473284</v>
      </c>
      <c r="P1218" s="1359">
        <f>M1218*60*1000</f>
        <v>794.50381679389318</v>
      </c>
      <c r="Q1218" s="1360">
        <f>P1218*N1218/1000</f>
        <v>163.50888549618321</v>
      </c>
    </row>
    <row r="1219" spans="1:17">
      <c r="A1219" s="1988"/>
      <c r="B1219" s="265">
        <v>2</v>
      </c>
      <c r="C1219" s="243" t="s">
        <v>388</v>
      </c>
      <c r="D1219" s="265">
        <v>20</v>
      </c>
      <c r="E1219" s="265">
        <v>1970</v>
      </c>
      <c r="F1219" s="1158">
        <f t="shared" si="207"/>
        <v>24</v>
      </c>
      <c r="G1219" s="1079">
        <v>0.96</v>
      </c>
      <c r="H1219" s="1079">
        <v>3.2</v>
      </c>
      <c r="I1219" s="1076">
        <v>19.84</v>
      </c>
      <c r="J1219" s="1076">
        <v>957.46</v>
      </c>
      <c r="K1219" s="1076">
        <v>19.84</v>
      </c>
      <c r="L1219" s="1076">
        <v>957.46</v>
      </c>
      <c r="M1219" s="1078">
        <f t="shared" ref="M1219:M1224" si="212">K1219/L1219</f>
        <v>2.0721492281661896E-2</v>
      </c>
      <c r="N1219" s="1197">
        <v>205.8</v>
      </c>
      <c r="O1219" s="1081">
        <f t="shared" ref="O1219:O1234" si="213">M1219*N1219*1.09</f>
        <v>4.6482865916069613</v>
      </c>
      <c r="P1219" s="1081">
        <f t="shared" ref="P1219:P1224" si="214">M1219*60*1000</f>
        <v>1243.289536899714</v>
      </c>
      <c r="Q1219" s="1082">
        <f t="shared" ref="Q1219:Q1224" si="215">P1219*N1219/1000</f>
        <v>255.86898669396118</v>
      </c>
    </row>
    <row r="1220" spans="1:17">
      <c r="A1220" s="1988"/>
      <c r="B1220" s="265">
        <v>3</v>
      </c>
      <c r="C1220" s="243" t="s">
        <v>389</v>
      </c>
      <c r="D1220" s="265">
        <v>20</v>
      </c>
      <c r="E1220" s="265">
        <v>1986</v>
      </c>
      <c r="F1220" s="1158">
        <f>G1220+H1220+I1220</f>
        <v>22.2</v>
      </c>
      <c r="G1220" s="1079">
        <v>1.71</v>
      </c>
      <c r="H1220" s="1079">
        <v>3.2</v>
      </c>
      <c r="I1220" s="1076">
        <v>17.29</v>
      </c>
      <c r="J1220" s="1076">
        <v>1062.4000000000001</v>
      </c>
      <c r="K1220" s="1076">
        <v>17.29</v>
      </c>
      <c r="L1220" s="1076">
        <v>1062.4000000000001</v>
      </c>
      <c r="M1220" s="1078">
        <f t="shared" si="212"/>
        <v>1.6274472891566263E-2</v>
      </c>
      <c r="N1220" s="1197">
        <v>205.8</v>
      </c>
      <c r="O1220" s="1081">
        <f t="shared" si="213"/>
        <v>3.650722307981928</v>
      </c>
      <c r="P1220" s="1081">
        <f t="shared" si="214"/>
        <v>976.46837349397583</v>
      </c>
      <c r="Q1220" s="1082">
        <f t="shared" si="215"/>
        <v>200.95719126506026</v>
      </c>
    </row>
    <row r="1221" spans="1:17">
      <c r="A1221" s="1988"/>
      <c r="B1221" s="265">
        <v>4</v>
      </c>
      <c r="C1221" s="243" t="s">
        <v>390</v>
      </c>
      <c r="D1221" s="265">
        <v>18</v>
      </c>
      <c r="E1221" s="265">
        <v>1977</v>
      </c>
      <c r="F1221" s="1158">
        <f t="shared" si="207"/>
        <v>17.57</v>
      </c>
      <c r="G1221" s="1079">
        <v>1.07</v>
      </c>
      <c r="H1221" s="1079">
        <v>2.88</v>
      </c>
      <c r="I1221" s="1076">
        <v>13.62</v>
      </c>
      <c r="J1221" s="1076">
        <v>787</v>
      </c>
      <c r="K1221" s="1076">
        <v>13.62</v>
      </c>
      <c r="L1221" s="1076">
        <v>787</v>
      </c>
      <c r="M1221" s="1078">
        <f t="shared" si="212"/>
        <v>1.7306226175349427E-2</v>
      </c>
      <c r="N1221" s="1197">
        <v>205.8</v>
      </c>
      <c r="O1221" s="1081">
        <f t="shared" si="213"/>
        <v>3.8821672681067345</v>
      </c>
      <c r="P1221" s="1081">
        <f t="shared" si="214"/>
        <v>1038.3735705209656</v>
      </c>
      <c r="Q1221" s="1082">
        <f t="shared" si="215"/>
        <v>213.69728081321472</v>
      </c>
    </row>
    <row r="1222" spans="1:17">
      <c r="A1222" s="1988"/>
      <c r="B1222" s="265">
        <v>5</v>
      </c>
      <c r="C1222" s="243" t="s">
        <v>391</v>
      </c>
      <c r="D1222" s="265">
        <v>20</v>
      </c>
      <c r="E1222" s="265">
        <v>1976</v>
      </c>
      <c r="F1222" s="1158">
        <f t="shared" si="207"/>
        <v>19.39</v>
      </c>
      <c r="G1222" s="1079">
        <v>1.27</v>
      </c>
      <c r="H1222" s="1079">
        <v>3.2</v>
      </c>
      <c r="I1222" s="1076">
        <v>14.92</v>
      </c>
      <c r="J1222" s="1076">
        <v>712.6</v>
      </c>
      <c r="K1222" s="1076">
        <v>14.92</v>
      </c>
      <c r="L1222" s="1076">
        <v>712.6</v>
      </c>
      <c r="M1222" s="1078">
        <f t="shared" si="212"/>
        <v>2.0937412293011506E-2</v>
      </c>
      <c r="N1222" s="1197">
        <v>205.8</v>
      </c>
      <c r="O1222" s="1081">
        <f t="shared" si="213"/>
        <v>4.6967222003929283</v>
      </c>
      <c r="P1222" s="1081">
        <f t="shared" si="214"/>
        <v>1256.2447375806905</v>
      </c>
      <c r="Q1222" s="1082">
        <f t="shared" si="215"/>
        <v>258.53516699410613</v>
      </c>
    </row>
    <row r="1223" spans="1:17">
      <c r="A1223" s="1988"/>
      <c r="B1223" s="265">
        <v>6</v>
      </c>
      <c r="C1223" s="243" t="s">
        <v>392</v>
      </c>
      <c r="D1223" s="265">
        <v>20</v>
      </c>
      <c r="E1223" s="265">
        <v>1985</v>
      </c>
      <c r="F1223" s="1158">
        <f>G1223+H1223+I1223</f>
        <v>14</v>
      </c>
      <c r="G1223" s="1079">
        <v>1.44</v>
      </c>
      <c r="H1223" s="1079">
        <v>3.04</v>
      </c>
      <c r="I1223" s="1076">
        <v>9.52</v>
      </c>
      <c r="J1223" s="1076">
        <v>978.64</v>
      </c>
      <c r="K1223" s="1076">
        <v>9.52</v>
      </c>
      <c r="L1223" s="1076">
        <v>978.64</v>
      </c>
      <c r="M1223" s="1078">
        <f t="shared" si="212"/>
        <v>9.7277854982424587E-3</v>
      </c>
      <c r="N1223" s="1197">
        <v>205.8</v>
      </c>
      <c r="O1223" s="1081">
        <f t="shared" si="213"/>
        <v>2.1821562985367446</v>
      </c>
      <c r="P1223" s="1081">
        <f t="shared" si="214"/>
        <v>583.66712989454754</v>
      </c>
      <c r="Q1223" s="1082">
        <f t="shared" si="215"/>
        <v>120.11869533229789</v>
      </c>
    </row>
    <row r="1224" spans="1:17">
      <c r="A1224" s="1988"/>
      <c r="B1224" s="265">
        <v>7</v>
      </c>
      <c r="C1224" s="243" t="s">
        <v>393</v>
      </c>
      <c r="D1224" s="265">
        <v>33</v>
      </c>
      <c r="E1224" s="265">
        <v>1968</v>
      </c>
      <c r="F1224" s="1158">
        <f t="shared" si="207"/>
        <v>35.1</v>
      </c>
      <c r="G1224" s="1079">
        <v>2.06</v>
      </c>
      <c r="H1224" s="1079">
        <v>5.44</v>
      </c>
      <c r="I1224" s="1076">
        <v>27.6</v>
      </c>
      <c r="J1224" s="1076">
        <v>1439.65</v>
      </c>
      <c r="K1224" s="1076">
        <v>27.6</v>
      </c>
      <c r="L1224" s="1076">
        <v>1439.65</v>
      </c>
      <c r="M1224" s="1078">
        <f t="shared" si="212"/>
        <v>1.9171326364046816E-2</v>
      </c>
      <c r="N1224" s="1197">
        <v>205.8</v>
      </c>
      <c r="O1224" s="1081">
        <f t="shared" si="213"/>
        <v>4.3005502726357099</v>
      </c>
      <c r="P1224" s="1081">
        <f t="shared" si="214"/>
        <v>1150.279581842809</v>
      </c>
      <c r="Q1224" s="1082">
        <f t="shared" si="215"/>
        <v>236.7275379432501</v>
      </c>
    </row>
    <row r="1225" spans="1:17">
      <c r="A1225" s="1988"/>
      <c r="B1225" s="265">
        <v>8</v>
      </c>
      <c r="C1225" s="243"/>
      <c r="D1225" s="265"/>
      <c r="E1225" s="265"/>
      <c r="F1225" s="1158"/>
      <c r="G1225" s="1076"/>
      <c r="H1225" s="1076"/>
      <c r="I1225" s="1076"/>
      <c r="J1225" s="1076"/>
      <c r="K1225" s="1076"/>
      <c r="L1225" s="1076"/>
      <c r="M1225" s="1078"/>
      <c r="N1225" s="1079"/>
      <c r="O1225" s="1081"/>
      <c r="P1225" s="1081"/>
      <c r="Q1225" s="1082"/>
    </row>
    <row r="1226" spans="1:17">
      <c r="A1226" s="1988"/>
      <c r="B1226" s="265">
        <v>9</v>
      </c>
      <c r="C1226" s="243"/>
      <c r="D1226" s="265"/>
      <c r="E1226" s="265"/>
      <c r="F1226" s="1158"/>
      <c r="G1226" s="1076"/>
      <c r="H1226" s="1076"/>
      <c r="I1226" s="1076"/>
      <c r="J1226" s="1076"/>
      <c r="K1226" s="1076"/>
      <c r="L1226" s="1076"/>
      <c r="M1226" s="1078"/>
      <c r="N1226" s="1079"/>
      <c r="O1226" s="1081"/>
      <c r="P1226" s="1081"/>
      <c r="Q1226" s="1082"/>
    </row>
    <row r="1227" spans="1:17" ht="12" thickBot="1">
      <c r="A1227" s="1989"/>
      <c r="B1227" s="269">
        <v>10</v>
      </c>
      <c r="C1227" s="261"/>
      <c r="D1227" s="269"/>
      <c r="E1227" s="269"/>
      <c r="F1227" s="1361"/>
      <c r="G1227" s="1163"/>
      <c r="H1227" s="1163"/>
      <c r="I1227" s="1163"/>
      <c r="J1227" s="1163"/>
      <c r="K1227" s="1163"/>
      <c r="L1227" s="1163"/>
      <c r="M1227" s="1165"/>
      <c r="N1227" s="1166"/>
      <c r="O1227" s="1362"/>
      <c r="P1227" s="1167"/>
      <c r="Q1227" s="1168"/>
    </row>
    <row r="1228" spans="1:17">
      <c r="A1228" s="2027" t="s">
        <v>89</v>
      </c>
      <c r="B1228" s="21">
        <v>1</v>
      </c>
      <c r="C1228" s="727" t="s">
        <v>394</v>
      </c>
      <c r="D1228" s="21">
        <v>6</v>
      </c>
      <c r="E1228" s="21">
        <v>1965</v>
      </c>
      <c r="F1228" s="289">
        <f t="shared" si="207"/>
        <v>8.07</v>
      </c>
      <c r="G1228" s="289">
        <v>0.38</v>
      </c>
      <c r="H1228" s="289">
        <v>0</v>
      </c>
      <c r="I1228" s="289">
        <v>7.69</v>
      </c>
      <c r="J1228" s="289">
        <v>326.74</v>
      </c>
      <c r="K1228" s="289">
        <v>7.69</v>
      </c>
      <c r="L1228" s="289">
        <v>326.74</v>
      </c>
      <c r="M1228" s="863">
        <f>K1228/L1228</f>
        <v>2.3535532839566629E-2</v>
      </c>
      <c r="N1228" s="731">
        <v>205.8</v>
      </c>
      <c r="O1228" s="809">
        <f t="shared" si="213"/>
        <v>5.2795377976372659</v>
      </c>
      <c r="P1228" s="809">
        <f>M1228*60*1000</f>
        <v>1412.1319703739978</v>
      </c>
      <c r="Q1228" s="810">
        <f>P1228*N1228/1000</f>
        <v>290.61675950296876</v>
      </c>
    </row>
    <row r="1229" spans="1:17">
      <c r="A1229" s="2004"/>
      <c r="B1229" s="23">
        <v>2</v>
      </c>
      <c r="C1229" s="29" t="s">
        <v>395</v>
      </c>
      <c r="D1229" s="23">
        <v>8</v>
      </c>
      <c r="E1229" s="23">
        <v>1962</v>
      </c>
      <c r="F1229" s="300">
        <f t="shared" si="207"/>
        <v>8.5500000000000007</v>
      </c>
      <c r="G1229" s="284">
        <v>0.23</v>
      </c>
      <c r="H1229" s="284">
        <v>1.1200000000000001</v>
      </c>
      <c r="I1229" s="284">
        <v>7.2</v>
      </c>
      <c r="J1229" s="284">
        <v>318.54000000000002</v>
      </c>
      <c r="K1229" s="284">
        <v>7.2</v>
      </c>
      <c r="L1229" s="284">
        <v>318.54000000000002</v>
      </c>
      <c r="M1229" s="35">
        <f t="shared" ref="M1229:M1234" si="216">K1229/L1229</f>
        <v>2.2603126765869279E-2</v>
      </c>
      <c r="N1229" s="302">
        <v>205.8</v>
      </c>
      <c r="O1229" s="303">
        <f t="shared" si="213"/>
        <v>5.0703786023733288</v>
      </c>
      <c r="P1229" s="303">
        <f t="shared" ref="P1229:P1234" si="217">M1229*60*1000</f>
        <v>1356.1876059521567</v>
      </c>
      <c r="Q1229" s="48">
        <f t="shared" ref="Q1229:Q1234" si="218">P1229*N1229/1000</f>
        <v>279.10340930495386</v>
      </c>
    </row>
    <row r="1230" spans="1:17">
      <c r="A1230" s="2004"/>
      <c r="B1230" s="23">
        <v>3</v>
      </c>
      <c r="C1230" s="29" t="s">
        <v>396</v>
      </c>
      <c r="D1230" s="23">
        <v>24</v>
      </c>
      <c r="E1230" s="23">
        <v>1972</v>
      </c>
      <c r="F1230" s="300">
        <f t="shared" si="207"/>
        <v>29</v>
      </c>
      <c r="G1230" s="284">
        <v>2.09</v>
      </c>
      <c r="H1230" s="284">
        <v>0.24</v>
      </c>
      <c r="I1230" s="284">
        <v>26.67</v>
      </c>
      <c r="J1230" s="284">
        <v>1271.24</v>
      </c>
      <c r="K1230" s="284">
        <v>26.67</v>
      </c>
      <c r="L1230" s="284">
        <v>1271.24</v>
      </c>
      <c r="M1230" s="35">
        <f t="shared" si="216"/>
        <v>2.0979516063056543E-2</v>
      </c>
      <c r="N1230" s="302">
        <v>205.8</v>
      </c>
      <c r="O1230" s="303">
        <f t="shared" si="213"/>
        <v>4.7061670022969704</v>
      </c>
      <c r="P1230" s="303">
        <f t="shared" si="217"/>
        <v>1258.7709637833925</v>
      </c>
      <c r="Q1230" s="48">
        <f t="shared" si="218"/>
        <v>259.0550643466222</v>
      </c>
    </row>
    <row r="1231" spans="1:17">
      <c r="A1231" s="2004"/>
      <c r="B1231" s="23">
        <v>4</v>
      </c>
      <c r="C1231" s="29" t="s">
        <v>397</v>
      </c>
      <c r="D1231" s="23">
        <v>48</v>
      </c>
      <c r="E1231" s="23">
        <v>1957</v>
      </c>
      <c r="F1231" s="300">
        <f t="shared" si="207"/>
        <v>25.869999999999997</v>
      </c>
      <c r="G1231" s="284">
        <v>1.1599999999999999</v>
      </c>
      <c r="H1231" s="284">
        <v>0.01</v>
      </c>
      <c r="I1231" s="284">
        <v>24.7</v>
      </c>
      <c r="J1231" s="284">
        <v>1114.8599999999999</v>
      </c>
      <c r="K1231" s="284">
        <v>24.7</v>
      </c>
      <c r="L1231" s="284">
        <v>1114.8599999999999</v>
      </c>
      <c r="M1231" s="35">
        <f t="shared" si="216"/>
        <v>2.2155248192598176E-2</v>
      </c>
      <c r="N1231" s="302">
        <v>205.8</v>
      </c>
      <c r="O1231" s="303">
        <f t="shared" si="213"/>
        <v>4.9699095850600088</v>
      </c>
      <c r="P1231" s="303">
        <f t="shared" si="217"/>
        <v>1329.3148915558907</v>
      </c>
      <c r="Q1231" s="48">
        <f t="shared" si="218"/>
        <v>273.57300468220228</v>
      </c>
    </row>
    <row r="1232" spans="1:17">
      <c r="A1232" s="2004"/>
      <c r="B1232" s="23">
        <v>5</v>
      </c>
      <c r="C1232" s="29" t="s">
        <v>398</v>
      </c>
      <c r="D1232" s="23">
        <v>8</v>
      </c>
      <c r="E1232" s="23">
        <v>1964</v>
      </c>
      <c r="F1232" s="300">
        <f t="shared" si="207"/>
        <v>8.67</v>
      </c>
      <c r="G1232" s="284">
        <v>0.33</v>
      </c>
      <c r="H1232" s="284">
        <v>1.28</v>
      </c>
      <c r="I1232" s="284">
        <v>7.06</v>
      </c>
      <c r="J1232" s="284">
        <v>371.23</v>
      </c>
      <c r="K1232" s="284">
        <v>7.06</v>
      </c>
      <c r="L1232" s="284">
        <v>273.02999999999997</v>
      </c>
      <c r="M1232" s="35">
        <f t="shared" si="216"/>
        <v>2.5857964326264513E-2</v>
      </c>
      <c r="N1232" s="302">
        <v>205.8</v>
      </c>
      <c r="O1232" s="303">
        <f t="shared" si="213"/>
        <v>5.8005102735963092</v>
      </c>
      <c r="P1232" s="303">
        <f t="shared" si="217"/>
        <v>1551.4778595758708</v>
      </c>
      <c r="Q1232" s="48">
        <f t="shared" si="218"/>
        <v>319.2941435007142</v>
      </c>
    </row>
    <row r="1233" spans="1:17">
      <c r="A1233" s="2004"/>
      <c r="B1233" s="23">
        <v>6</v>
      </c>
      <c r="C1233" s="29" t="s">
        <v>399</v>
      </c>
      <c r="D1233" s="23">
        <v>9</v>
      </c>
      <c r="E1233" s="23">
        <v>1979</v>
      </c>
      <c r="F1233" s="300">
        <f t="shared" si="207"/>
        <v>13.260000000000002</v>
      </c>
      <c r="G1233" s="284">
        <v>0.76</v>
      </c>
      <c r="H1233" s="284">
        <v>1.44</v>
      </c>
      <c r="I1233" s="284">
        <v>11.06</v>
      </c>
      <c r="J1233" s="284">
        <v>475.45</v>
      </c>
      <c r="K1233" s="284">
        <v>11.06</v>
      </c>
      <c r="L1233" s="284">
        <v>475.45</v>
      </c>
      <c r="M1233" s="35">
        <f t="shared" si="216"/>
        <v>2.3262172678515092E-2</v>
      </c>
      <c r="N1233" s="302">
        <v>205.8</v>
      </c>
      <c r="O1233" s="303">
        <f t="shared" si="213"/>
        <v>5.2182170995898636</v>
      </c>
      <c r="P1233" s="303">
        <f t="shared" si="217"/>
        <v>1395.7303607109054</v>
      </c>
      <c r="Q1233" s="48">
        <f t="shared" si="218"/>
        <v>287.24130823430437</v>
      </c>
    </row>
    <row r="1234" spans="1:17">
      <c r="A1234" s="2004"/>
      <c r="B1234" s="23">
        <v>7</v>
      </c>
      <c r="C1234" s="29" t="s">
        <v>400</v>
      </c>
      <c r="D1234" s="23">
        <v>2</v>
      </c>
      <c r="E1234" s="23">
        <v>1985</v>
      </c>
      <c r="F1234" s="300">
        <f t="shared" si="207"/>
        <v>4.16</v>
      </c>
      <c r="G1234" s="284">
        <v>0.24</v>
      </c>
      <c r="H1234" s="284">
        <v>0.32</v>
      </c>
      <c r="I1234" s="284">
        <v>3.6</v>
      </c>
      <c r="J1234" s="284">
        <v>121.2</v>
      </c>
      <c r="K1234" s="284">
        <v>3.6</v>
      </c>
      <c r="L1234" s="284">
        <v>121.2</v>
      </c>
      <c r="M1234" s="35">
        <f t="shared" si="216"/>
        <v>2.9702970297029702E-2</v>
      </c>
      <c r="N1234" s="302">
        <v>205.8</v>
      </c>
      <c r="O1234" s="303">
        <f t="shared" si="213"/>
        <v>6.6630297029702978</v>
      </c>
      <c r="P1234" s="303">
        <f t="shared" si="217"/>
        <v>1782.178217821782</v>
      </c>
      <c r="Q1234" s="48">
        <f t="shared" si="218"/>
        <v>366.77227722772273</v>
      </c>
    </row>
    <row r="1235" spans="1:17">
      <c r="A1235" s="2004"/>
      <c r="B1235" s="23">
        <v>8</v>
      </c>
      <c r="C1235" s="29"/>
      <c r="D1235" s="23"/>
      <c r="E1235" s="23"/>
      <c r="F1235" s="284"/>
      <c r="G1235" s="284"/>
      <c r="H1235" s="284"/>
      <c r="I1235" s="284"/>
      <c r="J1235" s="284"/>
      <c r="K1235" s="298"/>
      <c r="L1235" s="284"/>
      <c r="M1235" s="35"/>
      <c r="N1235" s="33"/>
      <c r="O1235" s="47"/>
      <c r="P1235" s="47"/>
      <c r="Q1235" s="48"/>
    </row>
    <row r="1236" spans="1:17">
      <c r="A1236" s="2004"/>
      <c r="B1236" s="23">
        <v>9</v>
      </c>
      <c r="C1236" s="52"/>
      <c r="D1236" s="23"/>
      <c r="E1236" s="23"/>
      <c r="F1236" s="284"/>
      <c r="G1236" s="284"/>
      <c r="H1236" s="284"/>
      <c r="I1236" s="284"/>
      <c r="J1236" s="284"/>
      <c r="K1236" s="284"/>
      <c r="L1236" s="284"/>
      <c r="M1236" s="35"/>
      <c r="N1236" s="33"/>
      <c r="O1236" s="47"/>
      <c r="P1236" s="47"/>
      <c r="Q1236" s="48"/>
    </row>
    <row r="1237" spans="1:17" ht="12" thickBot="1">
      <c r="A1237" s="2005"/>
      <c r="B1237" s="26">
        <v>10</v>
      </c>
      <c r="C1237" s="740"/>
      <c r="D1237" s="26"/>
      <c r="E1237" s="26"/>
      <c r="F1237" s="309"/>
      <c r="G1237" s="309"/>
      <c r="H1237" s="309"/>
      <c r="I1237" s="309"/>
      <c r="J1237" s="309"/>
      <c r="K1237" s="309"/>
      <c r="L1237" s="309"/>
      <c r="M1237" s="51"/>
      <c r="N1237" s="36"/>
      <c r="O1237" s="49"/>
      <c r="P1237" s="49"/>
      <c r="Q1237" s="280"/>
    </row>
    <row r="1239" spans="1:17" ht="15">
      <c r="A1239" s="2014" t="s">
        <v>562</v>
      </c>
      <c r="B1239" s="2014"/>
      <c r="C1239" s="2014"/>
      <c r="D1239" s="2014"/>
      <c r="E1239" s="2014"/>
      <c r="F1239" s="2014"/>
      <c r="G1239" s="2014"/>
      <c r="H1239" s="2014"/>
      <c r="I1239" s="2014"/>
      <c r="J1239" s="2014"/>
      <c r="K1239" s="2014"/>
      <c r="L1239" s="2014"/>
      <c r="M1239" s="2014"/>
      <c r="N1239" s="2014"/>
      <c r="O1239" s="2014"/>
      <c r="P1239" s="2014"/>
      <c r="Q1239" s="2014"/>
    </row>
    <row r="1240" spans="1:17" ht="13.5" thickBot="1">
      <c r="A1240" s="1330"/>
      <c r="B1240" s="1330"/>
      <c r="C1240" s="1330"/>
      <c r="D1240" s="1330"/>
      <c r="E1240" s="1986" t="s">
        <v>559</v>
      </c>
      <c r="F1240" s="1986"/>
      <c r="G1240" s="1986"/>
      <c r="H1240" s="1986"/>
      <c r="I1240" s="1330">
        <v>2.2000000000000002</v>
      </c>
      <c r="J1240" s="1330" t="s">
        <v>558</v>
      </c>
      <c r="K1240" s="1330" t="s">
        <v>560</v>
      </c>
      <c r="L1240" s="1330">
        <v>474</v>
      </c>
      <c r="M1240" s="1330"/>
      <c r="N1240" s="1330"/>
      <c r="O1240" s="1330"/>
      <c r="P1240" s="1330"/>
      <c r="Q1240" s="1330"/>
    </row>
    <row r="1241" spans="1:17">
      <c r="A1241" s="2015" t="s">
        <v>1</v>
      </c>
      <c r="B1241" s="2018" t="s">
        <v>0</v>
      </c>
      <c r="C1241" s="1990" t="s">
        <v>2</v>
      </c>
      <c r="D1241" s="1990" t="s">
        <v>3</v>
      </c>
      <c r="E1241" s="1990" t="s">
        <v>13</v>
      </c>
      <c r="F1241" s="1993" t="s">
        <v>14</v>
      </c>
      <c r="G1241" s="1994"/>
      <c r="H1241" s="1994"/>
      <c r="I1241" s="1995"/>
      <c r="J1241" s="1990" t="s">
        <v>4</v>
      </c>
      <c r="K1241" s="1990" t="s">
        <v>15</v>
      </c>
      <c r="L1241" s="1990" t="s">
        <v>5</v>
      </c>
      <c r="M1241" s="1990" t="s">
        <v>6</v>
      </c>
      <c r="N1241" s="1990" t="s">
        <v>16</v>
      </c>
      <c r="O1241" s="2020" t="s">
        <v>17</v>
      </c>
      <c r="P1241" s="1990" t="s">
        <v>25</v>
      </c>
      <c r="Q1241" s="2009" t="s">
        <v>26</v>
      </c>
    </row>
    <row r="1242" spans="1:17" ht="33.75">
      <c r="A1242" s="2016"/>
      <c r="B1242" s="2019"/>
      <c r="C1242" s="1991"/>
      <c r="D1242" s="1992"/>
      <c r="E1242" s="1992"/>
      <c r="F1242" s="1329" t="s">
        <v>18</v>
      </c>
      <c r="G1242" s="1329" t="s">
        <v>19</v>
      </c>
      <c r="H1242" s="1329" t="s">
        <v>20</v>
      </c>
      <c r="I1242" s="1329" t="s">
        <v>21</v>
      </c>
      <c r="J1242" s="1992"/>
      <c r="K1242" s="1992"/>
      <c r="L1242" s="1992"/>
      <c r="M1242" s="1992"/>
      <c r="N1242" s="1992"/>
      <c r="O1242" s="2021"/>
      <c r="P1242" s="1992"/>
      <c r="Q1242" s="2010"/>
    </row>
    <row r="1243" spans="1:17" ht="12" thickBot="1">
      <c r="A1243" s="2017"/>
      <c r="B1243" s="2019"/>
      <c r="C1243" s="1991"/>
      <c r="D1243" s="9" t="s">
        <v>7</v>
      </c>
      <c r="E1243" s="9" t="s">
        <v>8</v>
      </c>
      <c r="F1243" s="9" t="s">
        <v>9</v>
      </c>
      <c r="G1243" s="9" t="s">
        <v>9</v>
      </c>
      <c r="H1243" s="9" t="s">
        <v>9</v>
      </c>
      <c r="I1243" s="9" t="s">
        <v>9</v>
      </c>
      <c r="J1243" s="9" t="s">
        <v>22</v>
      </c>
      <c r="K1243" s="9" t="s">
        <v>9</v>
      </c>
      <c r="L1243" s="9" t="s">
        <v>22</v>
      </c>
      <c r="M1243" s="9" t="s">
        <v>65</v>
      </c>
      <c r="N1243" s="9" t="s">
        <v>10</v>
      </c>
      <c r="O1243" s="9" t="s">
        <v>66</v>
      </c>
      <c r="P1243" s="19" t="s">
        <v>27</v>
      </c>
      <c r="Q1243" s="10" t="s">
        <v>28</v>
      </c>
    </row>
    <row r="1244" spans="1:17">
      <c r="A1244" s="1987" t="s">
        <v>338</v>
      </c>
      <c r="B1244" s="265">
        <v>1</v>
      </c>
      <c r="C1244" s="1174" t="s">
        <v>563</v>
      </c>
      <c r="D1244" s="1230">
        <v>30</v>
      </c>
      <c r="E1244" s="1230">
        <v>1990</v>
      </c>
      <c r="F1244" s="713">
        <f>G1244+H1244+I1244</f>
        <v>25.838996000000002</v>
      </c>
      <c r="G1244" s="713">
        <v>1.9026350000000001</v>
      </c>
      <c r="H1244" s="713">
        <v>5.0999999999999996</v>
      </c>
      <c r="I1244" s="713">
        <v>18.836361</v>
      </c>
      <c r="J1244" s="713">
        <v>1607</v>
      </c>
      <c r="K1244" s="1060">
        <f>I1244</f>
        <v>18.836361</v>
      </c>
      <c r="L1244" s="713">
        <f>J1244</f>
        <v>1607</v>
      </c>
      <c r="M1244" s="712">
        <f>K1244/L1244</f>
        <v>1.1721444306160548E-2</v>
      </c>
      <c r="N1244" s="1186">
        <v>284.82</v>
      </c>
      <c r="O1244" s="714">
        <f>M1244*N1244</f>
        <v>3.338501767280647</v>
      </c>
      <c r="P1244" s="714">
        <f>M1244*60*1000</f>
        <v>703.28665836963285</v>
      </c>
      <c r="Q1244" s="715">
        <f>P1244*N1244/1000</f>
        <v>200.31010603683882</v>
      </c>
    </row>
    <row r="1245" spans="1:17">
      <c r="A1245" s="1988"/>
      <c r="B1245" s="265">
        <v>2</v>
      </c>
      <c r="C1245" s="1174" t="s">
        <v>564</v>
      </c>
      <c r="D1245" s="1230">
        <v>20</v>
      </c>
      <c r="E1245" s="1230">
        <v>1990</v>
      </c>
      <c r="F1245" s="713">
        <f t="shared" ref="F1245:F1253" si="219">G1245+H1245+I1245</f>
        <v>16.039003000000001</v>
      </c>
      <c r="G1245" s="713">
        <v>1.4126730000000001</v>
      </c>
      <c r="H1245" s="713">
        <v>3.4255</v>
      </c>
      <c r="I1245" s="713">
        <v>11.20083</v>
      </c>
      <c r="J1245" s="713">
        <v>1048.7</v>
      </c>
      <c r="K1245" s="1060">
        <f>I1245</f>
        <v>11.20083</v>
      </c>
      <c r="L1245" s="713">
        <f t="shared" ref="L1245:L1253" si="220">J1245</f>
        <v>1048.7</v>
      </c>
      <c r="M1245" s="712">
        <f t="shared" ref="M1245:M1253" si="221">K1245/L1245</f>
        <v>1.0680680842948412E-2</v>
      </c>
      <c r="N1245" s="1186">
        <f t="shared" ref="N1245:N1253" si="222">N1244</f>
        <v>284.82</v>
      </c>
      <c r="O1245" s="714">
        <f t="shared" ref="O1245:O1253" si="223">M1245*N1245</f>
        <v>3.0420715176885667</v>
      </c>
      <c r="P1245" s="714">
        <f t="shared" ref="P1245:P1253" si="224">M1245*60*1000</f>
        <v>640.84085057690481</v>
      </c>
      <c r="Q1245" s="715">
        <f t="shared" ref="Q1245:Q1253" si="225">P1245*N1245/1000</f>
        <v>182.52429106131402</v>
      </c>
    </row>
    <row r="1246" spans="1:17">
      <c r="A1246" s="1988"/>
      <c r="B1246" s="265">
        <v>3</v>
      </c>
      <c r="C1246" s="1174" t="s">
        <v>565</v>
      </c>
      <c r="D1246" s="1230">
        <v>9</v>
      </c>
      <c r="E1246" s="1230">
        <v>1990</v>
      </c>
      <c r="F1246" s="713">
        <f t="shared" si="219"/>
        <v>9.4441644999999994</v>
      </c>
      <c r="G1246" s="713">
        <v>0.55009249999999998</v>
      </c>
      <c r="H1246" s="713">
        <v>1.44</v>
      </c>
      <c r="I1246" s="713">
        <v>7.454072</v>
      </c>
      <c r="J1246" s="713">
        <v>464.1</v>
      </c>
      <c r="K1246" s="1060">
        <f t="shared" ref="K1246:K1252" si="226">I1246</f>
        <v>7.454072</v>
      </c>
      <c r="L1246" s="713">
        <f t="shared" si="220"/>
        <v>464.1</v>
      </c>
      <c r="M1246" s="712">
        <f t="shared" si="221"/>
        <v>1.6061348847231198E-2</v>
      </c>
      <c r="N1246" s="1186">
        <f t="shared" si="222"/>
        <v>284.82</v>
      </c>
      <c r="O1246" s="714">
        <f t="shared" si="223"/>
        <v>4.5745933786683901</v>
      </c>
      <c r="P1246" s="714">
        <f t="shared" si="224"/>
        <v>963.6809308338718</v>
      </c>
      <c r="Q1246" s="715">
        <f t="shared" si="225"/>
        <v>274.47560272010332</v>
      </c>
    </row>
    <row r="1247" spans="1:17">
      <c r="A1247" s="1988"/>
      <c r="B1247" s="265">
        <v>4</v>
      </c>
      <c r="C1247" s="1174" t="s">
        <v>566</v>
      </c>
      <c r="D1247" s="1230">
        <v>50</v>
      </c>
      <c r="E1247" s="1230">
        <v>1972</v>
      </c>
      <c r="F1247" s="713">
        <f t="shared" si="219"/>
        <v>37.649000999999998</v>
      </c>
      <c r="G1247" s="713">
        <v>2.7494209999999999</v>
      </c>
      <c r="H1247" s="713">
        <v>7.84</v>
      </c>
      <c r="I1247" s="713">
        <v>27.05958</v>
      </c>
      <c r="J1247" s="713">
        <v>2535.0300000000002</v>
      </c>
      <c r="K1247" s="1060">
        <f t="shared" si="226"/>
        <v>27.05958</v>
      </c>
      <c r="L1247" s="713">
        <f t="shared" si="220"/>
        <v>2535.0300000000002</v>
      </c>
      <c r="M1247" s="712">
        <f t="shared" si="221"/>
        <v>1.0674264209891007E-2</v>
      </c>
      <c r="N1247" s="1186">
        <f t="shared" si="222"/>
        <v>284.82</v>
      </c>
      <c r="O1247" s="714">
        <f t="shared" si="223"/>
        <v>3.0402439322611565</v>
      </c>
      <c r="P1247" s="714">
        <f t="shared" si="224"/>
        <v>640.45585259346035</v>
      </c>
      <c r="Q1247" s="715">
        <f t="shared" si="225"/>
        <v>182.41463593566939</v>
      </c>
    </row>
    <row r="1248" spans="1:17">
      <c r="A1248" s="1988"/>
      <c r="B1248" s="265">
        <v>5</v>
      </c>
      <c r="C1248" s="1174" t="s">
        <v>567</v>
      </c>
      <c r="D1248" s="1230">
        <v>44</v>
      </c>
      <c r="E1248" s="1230">
        <v>1968</v>
      </c>
      <c r="F1248" s="713">
        <f t="shared" si="219"/>
        <v>45.046002999999999</v>
      </c>
      <c r="G1248" s="713">
        <v>3.0619230000000002</v>
      </c>
      <c r="H1248" s="713">
        <v>8</v>
      </c>
      <c r="I1248" s="713">
        <v>33.984079999999999</v>
      </c>
      <c r="J1248" s="713">
        <v>2579.88</v>
      </c>
      <c r="K1248" s="1060">
        <f t="shared" si="226"/>
        <v>33.984079999999999</v>
      </c>
      <c r="L1248" s="713">
        <f t="shared" si="220"/>
        <v>2579.88</v>
      </c>
      <c r="M1248" s="712">
        <f t="shared" si="221"/>
        <v>1.3172736716436423E-2</v>
      </c>
      <c r="N1248" s="1186">
        <f t="shared" si="222"/>
        <v>284.82</v>
      </c>
      <c r="O1248" s="714">
        <f t="shared" si="223"/>
        <v>3.751858871575422</v>
      </c>
      <c r="P1248" s="714">
        <f t="shared" si="224"/>
        <v>790.36420298618532</v>
      </c>
      <c r="Q1248" s="715">
        <f t="shared" si="225"/>
        <v>225.11153229452529</v>
      </c>
    </row>
    <row r="1249" spans="1:17">
      <c r="A1249" s="1988"/>
      <c r="B1249" s="265">
        <v>6</v>
      </c>
      <c r="C1249" s="1174" t="s">
        <v>568</v>
      </c>
      <c r="D1249" s="1230">
        <v>44</v>
      </c>
      <c r="E1249" s="1230">
        <v>1968</v>
      </c>
      <c r="F1249" s="713">
        <f t="shared" si="219"/>
        <v>34.215997999999999</v>
      </c>
      <c r="G1249" s="713">
        <v>2.1733539999999998</v>
      </c>
      <c r="H1249" s="713">
        <v>7.04</v>
      </c>
      <c r="I1249" s="713">
        <v>25.002644</v>
      </c>
      <c r="J1249" s="713">
        <v>1849.19</v>
      </c>
      <c r="K1249" s="1060">
        <f t="shared" si="226"/>
        <v>25.002644</v>
      </c>
      <c r="L1249" s="713">
        <f t="shared" si="220"/>
        <v>1849.19</v>
      </c>
      <c r="M1249" s="712">
        <f t="shared" si="221"/>
        <v>1.3520862647970191E-2</v>
      </c>
      <c r="N1249" s="1186">
        <f t="shared" si="222"/>
        <v>284.82</v>
      </c>
      <c r="O1249" s="714">
        <f t="shared" si="223"/>
        <v>3.8510120993948695</v>
      </c>
      <c r="P1249" s="714">
        <f t="shared" si="224"/>
        <v>811.25175887821149</v>
      </c>
      <c r="Q1249" s="1342">
        <f t="shared" si="225"/>
        <v>231.06072596369219</v>
      </c>
    </row>
    <row r="1250" spans="1:17">
      <c r="A1250" s="1988"/>
      <c r="B1250" s="265">
        <v>7</v>
      </c>
      <c r="C1250" s="1174" t="s">
        <v>569</v>
      </c>
      <c r="D1250" s="1230">
        <v>44</v>
      </c>
      <c r="E1250" s="1230">
        <v>1970</v>
      </c>
      <c r="F1250" s="713">
        <f t="shared" si="219"/>
        <v>36.185003999999999</v>
      </c>
      <c r="G1250" s="713">
        <v>3.0998600000000001</v>
      </c>
      <c r="H1250" s="713">
        <v>7.04</v>
      </c>
      <c r="I1250" s="713">
        <v>26.045144000000001</v>
      </c>
      <c r="J1250" s="713">
        <v>2311.09</v>
      </c>
      <c r="K1250" s="1060">
        <f t="shared" si="226"/>
        <v>26.045144000000001</v>
      </c>
      <c r="L1250" s="713">
        <f t="shared" si="220"/>
        <v>2311.09</v>
      </c>
      <c r="M1250" s="712">
        <f t="shared" si="221"/>
        <v>1.1269636405332548E-2</v>
      </c>
      <c r="N1250" s="1186">
        <f t="shared" si="222"/>
        <v>284.82</v>
      </c>
      <c r="O1250" s="714">
        <f t="shared" si="223"/>
        <v>3.2098178409668163</v>
      </c>
      <c r="P1250" s="714">
        <f t="shared" si="224"/>
        <v>676.17818431995295</v>
      </c>
      <c r="Q1250" s="715">
        <f t="shared" si="225"/>
        <v>192.58907045800899</v>
      </c>
    </row>
    <row r="1251" spans="1:17">
      <c r="A1251" s="1988"/>
      <c r="B1251" s="265">
        <v>8</v>
      </c>
      <c r="C1251" s="1174" t="s">
        <v>570</v>
      </c>
      <c r="D1251" s="1230">
        <v>22</v>
      </c>
      <c r="E1251" s="1230">
        <v>1985</v>
      </c>
      <c r="F1251" s="713">
        <f t="shared" si="219"/>
        <v>20.959002999999999</v>
      </c>
      <c r="G1251" s="713">
        <v>2.4233210000000001</v>
      </c>
      <c r="H1251" s="713">
        <v>3.74</v>
      </c>
      <c r="I1251" s="713">
        <v>14.795681999999999</v>
      </c>
      <c r="J1251" s="713">
        <v>1124.8</v>
      </c>
      <c r="K1251" s="1060">
        <f t="shared" si="226"/>
        <v>14.795681999999999</v>
      </c>
      <c r="L1251" s="713">
        <f t="shared" si="220"/>
        <v>1124.8</v>
      </c>
      <c r="M1251" s="712">
        <f t="shared" si="221"/>
        <v>1.3154055832147937E-2</v>
      </c>
      <c r="N1251" s="1186">
        <f t="shared" si="222"/>
        <v>284.82</v>
      </c>
      <c r="O1251" s="714">
        <f t="shared" si="223"/>
        <v>3.7465381821123751</v>
      </c>
      <c r="P1251" s="714">
        <f t="shared" si="224"/>
        <v>789.24334992887623</v>
      </c>
      <c r="Q1251" s="715">
        <f t="shared" si="225"/>
        <v>224.79229092674251</v>
      </c>
    </row>
    <row r="1252" spans="1:17">
      <c r="A1252" s="1988"/>
      <c r="B1252" s="265">
        <v>9</v>
      </c>
      <c r="C1252" s="1174" t="s">
        <v>571</v>
      </c>
      <c r="D1252" s="1230">
        <v>22</v>
      </c>
      <c r="E1252" s="1230">
        <v>1987</v>
      </c>
      <c r="F1252" s="713">
        <f t="shared" si="219"/>
        <v>25.612000999999999</v>
      </c>
      <c r="G1252" s="713">
        <v>2.0928469999999999</v>
      </c>
      <c r="H1252" s="713">
        <v>3.80579</v>
      </c>
      <c r="I1252" s="713">
        <v>19.713363999999999</v>
      </c>
      <c r="J1252" s="713">
        <v>1206.54</v>
      </c>
      <c r="K1252" s="1060">
        <f t="shared" si="226"/>
        <v>19.713363999999999</v>
      </c>
      <c r="L1252" s="713">
        <f t="shared" si="220"/>
        <v>1206.54</v>
      </c>
      <c r="M1252" s="712">
        <f t="shared" si="221"/>
        <v>1.6338757107099641E-2</v>
      </c>
      <c r="N1252" s="1186">
        <f t="shared" si="222"/>
        <v>284.82</v>
      </c>
      <c r="O1252" s="714">
        <f t="shared" si="223"/>
        <v>4.6536047992441194</v>
      </c>
      <c r="P1252" s="714">
        <f t="shared" si="224"/>
        <v>980.32542642597843</v>
      </c>
      <c r="Q1252" s="715">
        <f t="shared" si="225"/>
        <v>279.21628795464716</v>
      </c>
    </row>
    <row r="1253" spans="1:17" ht="12" thickBot="1">
      <c r="A1253" s="1989"/>
      <c r="B1253" s="269">
        <v>10</v>
      </c>
      <c r="C1253" s="1176" t="s">
        <v>572</v>
      </c>
      <c r="D1253" s="1233">
        <v>22</v>
      </c>
      <c r="E1253" s="1233">
        <v>1987</v>
      </c>
      <c r="F1253" s="1287">
        <f t="shared" si="219"/>
        <v>19.630998999999999</v>
      </c>
      <c r="G1253" s="1287">
        <v>1.40951</v>
      </c>
      <c r="H1253" s="1287">
        <v>3.4</v>
      </c>
      <c r="I1253" s="1287">
        <v>14.821489</v>
      </c>
      <c r="J1253" s="1287">
        <v>1081.6300000000001</v>
      </c>
      <c r="K1253" s="1312">
        <f>I1253</f>
        <v>14.821489</v>
      </c>
      <c r="L1253" s="1287">
        <f t="shared" si="220"/>
        <v>1081.6300000000001</v>
      </c>
      <c r="M1253" s="1195">
        <f t="shared" si="221"/>
        <v>1.3702919667538805E-2</v>
      </c>
      <c r="N1253" s="1196">
        <f t="shared" si="222"/>
        <v>284.82</v>
      </c>
      <c r="O1253" s="1177">
        <f t="shared" si="223"/>
        <v>3.9028655797084024</v>
      </c>
      <c r="P1253" s="1177">
        <f t="shared" si="224"/>
        <v>822.1751800523283</v>
      </c>
      <c r="Q1253" s="1178">
        <f t="shared" si="225"/>
        <v>234.17193478250414</v>
      </c>
    </row>
    <row r="1256" spans="1:17" ht="15">
      <c r="A1256" s="2006" t="s">
        <v>590</v>
      </c>
      <c r="B1256" s="2006"/>
      <c r="C1256" s="2006"/>
      <c r="D1256" s="2006"/>
      <c r="E1256" s="2006"/>
      <c r="F1256" s="2006"/>
      <c r="G1256" s="2006"/>
      <c r="H1256" s="2006"/>
      <c r="I1256" s="2006"/>
      <c r="J1256" s="2006"/>
      <c r="K1256" s="2006"/>
      <c r="L1256" s="2006"/>
      <c r="M1256" s="2006"/>
      <c r="N1256" s="2006"/>
      <c r="O1256" s="2006"/>
      <c r="P1256" s="2006"/>
      <c r="Q1256" s="2006"/>
    </row>
    <row r="1257" spans="1:17" ht="13.5" thickBot="1">
      <c r="A1257" s="1330"/>
      <c r="B1257" s="1330"/>
      <c r="C1257" s="1330"/>
      <c r="D1257" s="1330"/>
      <c r="E1257" s="1986" t="s">
        <v>559</v>
      </c>
      <c r="F1257" s="1986"/>
      <c r="G1257" s="1986"/>
      <c r="H1257" s="1986"/>
      <c r="I1257" s="1330">
        <v>3.4</v>
      </c>
      <c r="J1257" s="1330" t="s">
        <v>558</v>
      </c>
      <c r="K1257" s="1330" t="s">
        <v>560</v>
      </c>
      <c r="L1257" s="1330">
        <v>438</v>
      </c>
      <c r="M1257" s="1330"/>
      <c r="N1257" s="1330"/>
      <c r="O1257" s="1330"/>
      <c r="P1257" s="1330"/>
      <c r="Q1257" s="1330"/>
    </row>
    <row r="1258" spans="1:17">
      <c r="A1258" s="2053" t="s">
        <v>1</v>
      </c>
      <c r="B1258" s="2018" t="s">
        <v>0</v>
      </c>
      <c r="C1258" s="2011" t="s">
        <v>2</v>
      </c>
      <c r="D1258" s="2011" t="s">
        <v>3</v>
      </c>
      <c r="E1258" s="2011" t="s">
        <v>38</v>
      </c>
      <c r="F1258" s="2057" t="s">
        <v>14</v>
      </c>
      <c r="G1258" s="2057"/>
      <c r="H1258" s="2057"/>
      <c r="I1258" s="2057"/>
      <c r="J1258" s="2011" t="s">
        <v>4</v>
      </c>
      <c r="K1258" s="2011" t="s">
        <v>15</v>
      </c>
      <c r="L1258" s="2011" t="s">
        <v>5</v>
      </c>
      <c r="M1258" s="2011" t="s">
        <v>6</v>
      </c>
      <c r="N1258" s="2011" t="s">
        <v>16</v>
      </c>
      <c r="O1258" s="2011" t="s">
        <v>17</v>
      </c>
      <c r="P1258" s="2007" t="s">
        <v>25</v>
      </c>
      <c r="Q1258" s="2009" t="s">
        <v>26</v>
      </c>
    </row>
    <row r="1259" spans="1:17" ht="33.75">
      <c r="A1259" s="2054"/>
      <c r="B1259" s="2019"/>
      <c r="C1259" s="2012"/>
      <c r="D1259" s="2012"/>
      <c r="E1259" s="2012"/>
      <c r="F1259" s="1329" t="s">
        <v>18</v>
      </c>
      <c r="G1259" s="1329" t="s">
        <v>19</v>
      </c>
      <c r="H1259" s="1329" t="s">
        <v>32</v>
      </c>
      <c r="I1259" s="1329" t="s">
        <v>21</v>
      </c>
      <c r="J1259" s="2012"/>
      <c r="K1259" s="2012"/>
      <c r="L1259" s="2012"/>
      <c r="M1259" s="2012"/>
      <c r="N1259" s="2012"/>
      <c r="O1259" s="2012"/>
      <c r="P1259" s="2008"/>
      <c r="Q1259" s="2010"/>
    </row>
    <row r="1260" spans="1:17" ht="12" thickBot="1">
      <c r="A1260" s="2055"/>
      <c r="B1260" s="2051"/>
      <c r="C1260" s="2056"/>
      <c r="D1260" s="38" t="s">
        <v>7</v>
      </c>
      <c r="E1260" s="38" t="s">
        <v>8</v>
      </c>
      <c r="F1260" s="38" t="s">
        <v>9</v>
      </c>
      <c r="G1260" s="38" t="s">
        <v>9</v>
      </c>
      <c r="H1260" s="38" t="s">
        <v>9</v>
      </c>
      <c r="I1260" s="38" t="s">
        <v>9</v>
      </c>
      <c r="J1260" s="38" t="s">
        <v>22</v>
      </c>
      <c r="K1260" s="38" t="s">
        <v>9</v>
      </c>
      <c r="L1260" s="38" t="s">
        <v>22</v>
      </c>
      <c r="M1260" s="38" t="s">
        <v>23</v>
      </c>
      <c r="N1260" s="38" t="s">
        <v>10</v>
      </c>
      <c r="O1260" s="38" t="s">
        <v>24</v>
      </c>
      <c r="P1260" s="44" t="s">
        <v>27</v>
      </c>
      <c r="Q1260" s="40" t="s">
        <v>28</v>
      </c>
    </row>
    <row r="1261" spans="1:17">
      <c r="A1261" s="1996" t="s">
        <v>346</v>
      </c>
      <c r="B1261" s="14">
        <v>1</v>
      </c>
      <c r="C1261" s="1083" t="s">
        <v>591</v>
      </c>
      <c r="D1261" s="1031">
        <v>60</v>
      </c>
      <c r="E1261" s="1031">
        <v>1966</v>
      </c>
      <c r="F1261" s="1201">
        <v>37.008000000000003</v>
      </c>
      <c r="G1261" s="1201">
        <v>3.9750000000000001</v>
      </c>
      <c r="H1261" s="808">
        <v>9.6</v>
      </c>
      <c r="I1261" s="1201">
        <v>23.431999999999999</v>
      </c>
      <c r="J1261" s="808">
        <v>2723.38</v>
      </c>
      <c r="K1261" s="1032">
        <v>23.431999999999999</v>
      </c>
      <c r="L1261" s="808">
        <v>2723.38</v>
      </c>
      <c r="M1261" s="1033">
        <f>K1261/L1261</f>
        <v>8.6040141295008407E-3</v>
      </c>
      <c r="N1261" s="1084">
        <v>240.6</v>
      </c>
      <c r="O1261" s="1035">
        <f>M1261*N1261</f>
        <v>2.0701257995579021</v>
      </c>
      <c r="P1261" s="1035">
        <f>M1261*60*1000</f>
        <v>516.24084777005044</v>
      </c>
      <c r="Q1261" s="1036">
        <f>P1261*N1261/1000</f>
        <v>124.20754797347414</v>
      </c>
    </row>
    <row r="1262" spans="1:17">
      <c r="A1262" s="1997"/>
      <c r="B1262" s="15">
        <v>2</v>
      </c>
      <c r="C1262" s="1086" t="s">
        <v>592</v>
      </c>
      <c r="D1262" s="1038">
        <v>60</v>
      </c>
      <c r="E1262" s="1038">
        <v>1968</v>
      </c>
      <c r="F1262" s="1203">
        <v>53.686</v>
      </c>
      <c r="G1262" s="704">
        <v>5.9619999999999997</v>
      </c>
      <c r="H1262" s="704">
        <v>9.6</v>
      </c>
      <c r="I1262" s="704">
        <v>38.122999999999998</v>
      </c>
      <c r="J1262" s="704">
        <v>3133.18</v>
      </c>
      <c r="K1262" s="1040">
        <v>38.122999999999998</v>
      </c>
      <c r="L1262" s="704">
        <v>3133.18</v>
      </c>
      <c r="M1262" s="705">
        <f t="shared" ref="M1262:M1270" si="227">K1262/L1262</f>
        <v>1.216751032497335E-2</v>
      </c>
      <c r="N1262" s="1087">
        <v>240.6</v>
      </c>
      <c r="O1262" s="1041">
        <f t="shared" ref="O1262:O1280" si="228">M1262*N1262</f>
        <v>2.927502984188588</v>
      </c>
      <c r="P1262" s="1035">
        <f t="shared" ref="P1262:P1280" si="229">M1262*60*1000</f>
        <v>730.05061949840103</v>
      </c>
      <c r="Q1262" s="1042">
        <f t="shared" ref="Q1262:Q1280" si="230">P1262*N1262/1000</f>
        <v>175.65017905131529</v>
      </c>
    </row>
    <row r="1263" spans="1:17">
      <c r="A1263" s="1997"/>
      <c r="B1263" s="15">
        <v>3</v>
      </c>
      <c r="C1263" s="1086" t="s">
        <v>593</v>
      </c>
      <c r="D1263" s="1038">
        <v>73</v>
      </c>
      <c r="E1263" s="1038">
        <v>2007</v>
      </c>
      <c r="F1263" s="1203">
        <v>58.8</v>
      </c>
      <c r="G1263" s="704">
        <v>8.4250000000000007</v>
      </c>
      <c r="H1263" s="704"/>
      <c r="I1263" s="704">
        <v>50.5</v>
      </c>
      <c r="J1263" s="704">
        <v>6523.14</v>
      </c>
      <c r="K1263" s="1040">
        <v>50.5</v>
      </c>
      <c r="L1263" s="704">
        <v>6523.14</v>
      </c>
      <c r="M1263" s="705">
        <f t="shared" si="227"/>
        <v>7.7416704225265745E-3</v>
      </c>
      <c r="N1263" s="1087">
        <v>240.6</v>
      </c>
      <c r="O1263" s="1041">
        <f t="shared" si="228"/>
        <v>1.8626459036598937</v>
      </c>
      <c r="P1263" s="1035">
        <f t="shared" si="229"/>
        <v>464.50022535159445</v>
      </c>
      <c r="Q1263" s="1042">
        <f t="shared" si="230"/>
        <v>111.75875421959363</v>
      </c>
    </row>
    <row r="1264" spans="1:17">
      <c r="A1264" s="1997"/>
      <c r="B1264" s="15">
        <v>4</v>
      </c>
      <c r="C1264" s="1086" t="s">
        <v>594</v>
      </c>
      <c r="D1264" s="1038">
        <v>15</v>
      </c>
      <c r="E1264" s="1038">
        <v>1995</v>
      </c>
      <c r="F1264" s="1203">
        <v>16.16</v>
      </c>
      <c r="G1264" s="704">
        <v>2.9830000000000001</v>
      </c>
      <c r="H1264" s="704">
        <v>2.4</v>
      </c>
      <c r="I1264" s="1203">
        <v>10.776999999999999</v>
      </c>
      <c r="J1264" s="1087">
        <v>1092.6600000000001</v>
      </c>
      <c r="K1264" s="1364">
        <v>10.776999999999999</v>
      </c>
      <c r="L1264" s="704">
        <v>1092.6600000000001</v>
      </c>
      <c r="M1264" s="705">
        <f t="shared" si="227"/>
        <v>9.8630864129738427E-3</v>
      </c>
      <c r="N1264" s="1087">
        <v>240.6</v>
      </c>
      <c r="O1264" s="1041">
        <f t="shared" si="228"/>
        <v>2.3730585909615063</v>
      </c>
      <c r="P1264" s="1035">
        <f t="shared" si="229"/>
        <v>591.78518477843056</v>
      </c>
      <c r="Q1264" s="1042">
        <f t="shared" si="230"/>
        <v>142.38351545769041</v>
      </c>
    </row>
    <row r="1265" spans="1:17">
      <c r="A1265" s="1997"/>
      <c r="B1265" s="15">
        <v>5</v>
      </c>
      <c r="C1265" s="1086" t="s">
        <v>595</v>
      </c>
      <c r="D1265" s="1038">
        <v>15</v>
      </c>
      <c r="E1265" s="1038">
        <v>1996</v>
      </c>
      <c r="F1265" s="1203">
        <v>13.420999999999999</v>
      </c>
      <c r="G1265" s="704">
        <v>2.2090000000000001</v>
      </c>
      <c r="H1265" s="704">
        <v>2.4</v>
      </c>
      <c r="I1265" s="704">
        <v>8.8109999999999999</v>
      </c>
      <c r="J1265" s="704">
        <v>906.06</v>
      </c>
      <c r="K1265" s="1343">
        <v>8.8109999999999999</v>
      </c>
      <c r="L1265" s="704">
        <v>906.06</v>
      </c>
      <c r="M1265" s="705">
        <f t="shared" si="227"/>
        <v>9.7245215548639168E-3</v>
      </c>
      <c r="N1265" s="1087">
        <v>240.6</v>
      </c>
      <c r="O1265" s="1041">
        <f t="shared" si="228"/>
        <v>2.3397198861002582</v>
      </c>
      <c r="P1265" s="1035">
        <f t="shared" si="229"/>
        <v>583.47129329183497</v>
      </c>
      <c r="Q1265" s="1042">
        <f t="shared" si="230"/>
        <v>140.3831931660155</v>
      </c>
    </row>
    <row r="1266" spans="1:17">
      <c r="A1266" s="1997"/>
      <c r="B1266" s="15">
        <v>6</v>
      </c>
      <c r="C1266" s="1086" t="s">
        <v>596</v>
      </c>
      <c r="D1266" s="1038">
        <v>15</v>
      </c>
      <c r="E1266" s="1038">
        <v>2006</v>
      </c>
      <c r="F1266" s="1203">
        <v>7.8689999999999998</v>
      </c>
      <c r="G1266" s="1087">
        <v>1.9319999999999999</v>
      </c>
      <c r="H1266" s="1087">
        <v>1.2</v>
      </c>
      <c r="I1266" s="1087">
        <v>4.7359999999999998</v>
      </c>
      <c r="J1266" s="704">
        <v>1104.46</v>
      </c>
      <c r="K1266" s="1040">
        <v>4.7359999999999998</v>
      </c>
      <c r="L1266" s="704">
        <v>1104.46</v>
      </c>
      <c r="M1266" s="705">
        <f t="shared" si="227"/>
        <v>4.2880683773065566E-3</v>
      </c>
      <c r="N1266" s="1087">
        <v>240.6</v>
      </c>
      <c r="O1266" s="1041">
        <f t="shared" si="228"/>
        <v>1.0317092515799575</v>
      </c>
      <c r="P1266" s="1035">
        <f t="shared" si="229"/>
        <v>257.28410263839339</v>
      </c>
      <c r="Q1266" s="1042">
        <f t="shared" si="230"/>
        <v>61.902555094797449</v>
      </c>
    </row>
    <row r="1267" spans="1:17">
      <c r="A1267" s="1997"/>
      <c r="B1267" s="15">
        <v>7</v>
      </c>
      <c r="C1267" s="1086" t="s">
        <v>597</v>
      </c>
      <c r="D1267" s="1038">
        <v>48</v>
      </c>
      <c r="E1267" s="1038">
        <v>1961</v>
      </c>
      <c r="F1267" s="1087">
        <v>42.026000000000003</v>
      </c>
      <c r="G1267" s="1087">
        <v>3.03</v>
      </c>
      <c r="H1267" s="1203">
        <v>7.68</v>
      </c>
      <c r="I1267" s="1203">
        <v>31.309000000000001</v>
      </c>
      <c r="J1267" s="704">
        <v>2393.7600000000002</v>
      </c>
      <c r="K1267" s="1040">
        <v>31.309000000000001</v>
      </c>
      <c r="L1267" s="704">
        <v>2393.7600000000002</v>
      </c>
      <c r="M1267" s="705">
        <f t="shared" si="227"/>
        <v>1.3079423166900608E-2</v>
      </c>
      <c r="N1267" s="1087">
        <v>240.6</v>
      </c>
      <c r="O1267" s="1041">
        <f t="shared" si="228"/>
        <v>3.146909213956286</v>
      </c>
      <c r="P1267" s="1035">
        <f t="shared" si="229"/>
        <v>784.76539001403648</v>
      </c>
      <c r="Q1267" s="1042">
        <f t="shared" si="230"/>
        <v>188.81455283737719</v>
      </c>
    </row>
    <row r="1268" spans="1:17">
      <c r="A1268" s="1997"/>
      <c r="B1268" s="15">
        <v>8</v>
      </c>
      <c r="C1268" s="1086" t="s">
        <v>61</v>
      </c>
      <c r="D1268" s="1038">
        <v>64</v>
      </c>
      <c r="E1268" s="1038">
        <v>1961</v>
      </c>
      <c r="F1268" s="1203">
        <v>52.808</v>
      </c>
      <c r="G1268" s="1203">
        <v>3.036</v>
      </c>
      <c r="H1268" s="704">
        <v>10.24</v>
      </c>
      <c r="I1268" s="704">
        <v>39.530999999999999</v>
      </c>
      <c r="J1268" s="704">
        <v>2955.71</v>
      </c>
      <c r="K1268" s="1040">
        <v>39.530999999999999</v>
      </c>
      <c r="L1268" s="704">
        <v>2955.71</v>
      </c>
      <c r="M1268" s="705">
        <f t="shared" si="227"/>
        <v>1.3374451485429897E-2</v>
      </c>
      <c r="N1268" s="1087">
        <v>240.6</v>
      </c>
      <c r="O1268" s="1041">
        <f t="shared" si="228"/>
        <v>3.2178930273944331</v>
      </c>
      <c r="P1268" s="1035">
        <f t="shared" si="229"/>
        <v>802.46708912579379</v>
      </c>
      <c r="Q1268" s="1042">
        <f t="shared" si="230"/>
        <v>193.07358164366599</v>
      </c>
    </row>
    <row r="1269" spans="1:17">
      <c r="A1269" s="1997"/>
      <c r="B1269" s="15">
        <v>9</v>
      </c>
      <c r="C1269" s="1086" t="s">
        <v>598</v>
      </c>
      <c r="D1269" s="1038">
        <v>60</v>
      </c>
      <c r="E1269" s="1038">
        <v>1983</v>
      </c>
      <c r="F1269" s="1203">
        <v>60.767000000000003</v>
      </c>
      <c r="G1269" s="704">
        <v>6.4589999999999996</v>
      </c>
      <c r="H1269" s="704">
        <v>9.6</v>
      </c>
      <c r="I1269" s="704">
        <v>44.707000000000001</v>
      </c>
      <c r="J1269" s="704">
        <v>3251.55</v>
      </c>
      <c r="K1269" s="1040">
        <v>44.707000000000001</v>
      </c>
      <c r="L1269" s="704">
        <v>3251.55</v>
      </c>
      <c r="M1269" s="705">
        <f t="shared" si="227"/>
        <v>1.3749442573541848E-2</v>
      </c>
      <c r="N1269" s="1087">
        <v>240.6</v>
      </c>
      <c r="O1269" s="1041">
        <f t="shared" si="228"/>
        <v>3.3081158831941688</v>
      </c>
      <c r="P1269" s="1035">
        <f t="shared" si="229"/>
        <v>824.96655441251085</v>
      </c>
      <c r="Q1269" s="1042">
        <f t="shared" si="230"/>
        <v>198.4869529916501</v>
      </c>
    </row>
    <row r="1270" spans="1:17" ht="12" thickBot="1">
      <c r="A1270" s="2042"/>
      <c r="B1270" s="62">
        <v>10</v>
      </c>
      <c r="C1270" s="1171" t="s">
        <v>599</v>
      </c>
      <c r="D1270" s="1205">
        <v>60</v>
      </c>
      <c r="E1270" s="1205">
        <v>1969</v>
      </c>
      <c r="F1270" s="1344">
        <v>55.22</v>
      </c>
      <c r="G1270" s="1344">
        <v>5.3</v>
      </c>
      <c r="H1270" s="1344">
        <v>9.6</v>
      </c>
      <c r="I1270" s="1344">
        <v>40.319000000000003</v>
      </c>
      <c r="J1270" s="1344">
        <v>3126.6</v>
      </c>
      <c r="K1270" s="1345">
        <v>40.319000000000003</v>
      </c>
      <c r="L1270" s="1344">
        <v>3126.6</v>
      </c>
      <c r="M1270" s="1191">
        <f t="shared" si="227"/>
        <v>1.2895477515512059E-2</v>
      </c>
      <c r="N1270" s="1192">
        <v>240.6</v>
      </c>
      <c r="O1270" s="1206">
        <f t="shared" si="228"/>
        <v>3.1026518902322016</v>
      </c>
      <c r="P1270" s="1207">
        <f t="shared" si="229"/>
        <v>773.72865093072346</v>
      </c>
      <c r="Q1270" s="1208">
        <f t="shared" si="230"/>
        <v>186.15911341393206</v>
      </c>
    </row>
    <row r="1271" spans="1:17">
      <c r="A1271" s="2025" t="s">
        <v>339</v>
      </c>
      <c r="B1271" s="262">
        <v>1</v>
      </c>
      <c r="C1271" s="1051" t="s">
        <v>600</v>
      </c>
      <c r="D1271" s="1044">
        <v>48</v>
      </c>
      <c r="E1271" s="1044">
        <v>1961</v>
      </c>
      <c r="F1271" s="1046">
        <v>50.234999999999999</v>
      </c>
      <c r="G1271" s="1046">
        <v>3.9750000000000001</v>
      </c>
      <c r="H1271" s="1046">
        <v>7.68</v>
      </c>
      <c r="I1271" s="1045">
        <v>38.579000000000001</v>
      </c>
      <c r="J1271" s="1046">
        <v>2393.7600000000002</v>
      </c>
      <c r="K1271" s="1047">
        <v>38.579000000000001</v>
      </c>
      <c r="L1271" s="1046">
        <v>2393.7600000000002</v>
      </c>
      <c r="M1271" s="1048">
        <f>K1271/L1271</f>
        <v>1.6116486197446694E-2</v>
      </c>
      <c r="N1271" s="1213">
        <v>240.6</v>
      </c>
      <c r="O1271" s="1049">
        <f t="shared" si="228"/>
        <v>3.8776265791056743</v>
      </c>
      <c r="P1271" s="1049">
        <f t="shared" si="229"/>
        <v>966.9891718468017</v>
      </c>
      <c r="Q1271" s="1050">
        <f t="shared" si="230"/>
        <v>232.65759474634046</v>
      </c>
    </row>
    <row r="1272" spans="1:17">
      <c r="A1272" s="2094"/>
      <c r="B1272" s="244">
        <v>2</v>
      </c>
      <c r="C1272" s="1051" t="s">
        <v>601</v>
      </c>
      <c r="D1272" s="1044">
        <v>20</v>
      </c>
      <c r="E1272" s="1044">
        <v>1983</v>
      </c>
      <c r="F1272" s="1045">
        <v>21.6</v>
      </c>
      <c r="G1272" s="1045">
        <v>1.821</v>
      </c>
      <c r="H1272" s="1045">
        <v>3.2</v>
      </c>
      <c r="I1272" s="1045">
        <v>16.597999999999999</v>
      </c>
      <c r="J1272" s="1045">
        <v>1058.8499999999999</v>
      </c>
      <c r="K1272" s="1052">
        <v>16.597999999999999</v>
      </c>
      <c r="L1272" s="1045">
        <v>1058.8499999999999</v>
      </c>
      <c r="M1272" s="1048">
        <f>K1272/L1272</f>
        <v>1.5675497001463853E-2</v>
      </c>
      <c r="N1272" s="1214">
        <v>240.6</v>
      </c>
      <c r="O1272" s="1049">
        <f t="shared" si="228"/>
        <v>3.7715245785522029</v>
      </c>
      <c r="P1272" s="1049">
        <f t="shared" si="229"/>
        <v>940.52982008783113</v>
      </c>
      <c r="Q1272" s="1050">
        <f t="shared" si="230"/>
        <v>226.29147471313217</v>
      </c>
    </row>
    <row r="1273" spans="1:17">
      <c r="A1273" s="2094"/>
      <c r="B1273" s="312">
        <v>3</v>
      </c>
      <c r="C1273" s="1216" t="s">
        <v>602</v>
      </c>
      <c r="D1273" s="1044">
        <v>20</v>
      </c>
      <c r="E1273" s="1044">
        <v>1989</v>
      </c>
      <c r="F1273" s="1045">
        <v>24.071000000000002</v>
      </c>
      <c r="G1273" s="1045">
        <v>1.5449999999999999</v>
      </c>
      <c r="H1273" s="1045">
        <v>3.2</v>
      </c>
      <c r="I1273" s="1045">
        <v>19.324999999999999</v>
      </c>
      <c r="J1273" s="1045">
        <v>1071.6500000000001</v>
      </c>
      <c r="K1273" s="1052">
        <v>19.324999999999999</v>
      </c>
      <c r="L1273" s="1045">
        <v>1071.6500000000001</v>
      </c>
      <c r="M1273" s="1053">
        <f t="shared" ref="M1273:M1280" si="231">K1273/L1273</f>
        <v>1.8032939859095785E-2</v>
      </c>
      <c r="N1273" s="1214">
        <v>240.6</v>
      </c>
      <c r="O1273" s="1049">
        <f t="shared" si="228"/>
        <v>4.3387253300984456</v>
      </c>
      <c r="P1273" s="1049">
        <f t="shared" si="229"/>
        <v>1081.9763915457472</v>
      </c>
      <c r="Q1273" s="1054">
        <f t="shared" si="230"/>
        <v>260.32351980590676</v>
      </c>
    </row>
    <row r="1274" spans="1:17">
      <c r="A1274" s="2094"/>
      <c r="B1274" s="244">
        <v>4</v>
      </c>
      <c r="C1274" s="1216" t="s">
        <v>603</v>
      </c>
      <c r="D1274" s="1044">
        <v>36</v>
      </c>
      <c r="E1274" s="1044">
        <v>1988</v>
      </c>
      <c r="F1274" s="1045">
        <v>50.773000000000003</v>
      </c>
      <c r="G1274" s="1045">
        <v>4.5819999999999999</v>
      </c>
      <c r="H1274" s="1045">
        <v>8.64</v>
      </c>
      <c r="I1274" s="1045">
        <v>37.549999999999997</v>
      </c>
      <c r="J1274" s="1045">
        <v>2231.4499999999998</v>
      </c>
      <c r="K1274" s="1052">
        <v>37.549999999999997</v>
      </c>
      <c r="L1274" s="1045">
        <v>2231.4499999999998</v>
      </c>
      <c r="M1274" s="1053">
        <f t="shared" si="231"/>
        <v>1.6827623294270542E-2</v>
      </c>
      <c r="N1274" s="1214">
        <v>240.6</v>
      </c>
      <c r="O1274" s="1217">
        <f t="shared" si="228"/>
        <v>4.0487261646014927</v>
      </c>
      <c r="P1274" s="1049">
        <f t="shared" si="229"/>
        <v>1009.6573976562324</v>
      </c>
      <c r="Q1274" s="1054">
        <f t="shared" si="230"/>
        <v>242.92356987608952</v>
      </c>
    </row>
    <row r="1275" spans="1:17">
      <c r="A1275" s="2094"/>
      <c r="B1275" s="244">
        <v>5</v>
      </c>
      <c r="C1275" s="1216" t="s">
        <v>50</v>
      </c>
      <c r="D1275" s="1044">
        <v>20</v>
      </c>
      <c r="E1275" s="1044">
        <v>1984</v>
      </c>
      <c r="F1275" s="1045">
        <v>25.800999999999998</v>
      </c>
      <c r="G1275" s="1045">
        <v>3.6429999999999998</v>
      </c>
      <c r="H1275" s="1045">
        <v>3.2</v>
      </c>
      <c r="I1275" s="1045">
        <v>18.957000000000001</v>
      </c>
      <c r="J1275" s="1045">
        <v>1039.19</v>
      </c>
      <c r="K1275" s="1052">
        <v>18.957000000000001</v>
      </c>
      <c r="L1275" s="1045">
        <v>1039.19</v>
      </c>
      <c r="M1275" s="1053">
        <f t="shared" si="231"/>
        <v>1.8242092398887595E-2</v>
      </c>
      <c r="N1275" s="1214">
        <v>240.6</v>
      </c>
      <c r="O1275" s="1217">
        <f t="shared" si="228"/>
        <v>4.3890474311723553</v>
      </c>
      <c r="P1275" s="1049">
        <f t="shared" si="229"/>
        <v>1094.5255439332557</v>
      </c>
      <c r="Q1275" s="1054">
        <f t="shared" si="230"/>
        <v>263.34284587034131</v>
      </c>
    </row>
    <row r="1276" spans="1:17">
      <c r="A1276" s="2094"/>
      <c r="B1276" s="244">
        <v>6</v>
      </c>
      <c r="C1276" s="1216" t="s">
        <v>604</v>
      </c>
      <c r="D1276" s="1044">
        <v>20</v>
      </c>
      <c r="E1276" s="1044">
        <v>1985</v>
      </c>
      <c r="F1276" s="1045">
        <v>23.456</v>
      </c>
      <c r="G1276" s="1045">
        <v>1.855</v>
      </c>
      <c r="H1276" s="1045">
        <v>3.2</v>
      </c>
      <c r="I1276" s="1045">
        <v>18.399999999999999</v>
      </c>
      <c r="J1276" s="1045">
        <v>1074.6500000000001</v>
      </c>
      <c r="K1276" s="1052">
        <v>18.399999999999999</v>
      </c>
      <c r="L1276" s="1045">
        <v>1074.6500000000001</v>
      </c>
      <c r="M1276" s="1053">
        <f t="shared" si="231"/>
        <v>1.7121853626762201E-2</v>
      </c>
      <c r="N1276" s="1214">
        <v>240.6</v>
      </c>
      <c r="O1276" s="1217">
        <f t="shared" si="228"/>
        <v>4.1195179825989854</v>
      </c>
      <c r="P1276" s="1049">
        <f t="shared" si="229"/>
        <v>1027.3112176057321</v>
      </c>
      <c r="Q1276" s="1054">
        <f t="shared" si="230"/>
        <v>247.17107895593912</v>
      </c>
    </row>
    <row r="1277" spans="1:17">
      <c r="A1277" s="2094"/>
      <c r="B1277" s="244">
        <v>7</v>
      </c>
      <c r="C1277" s="1216" t="s">
        <v>605</v>
      </c>
      <c r="D1277" s="1044">
        <v>20</v>
      </c>
      <c r="E1277" s="1044">
        <v>1982</v>
      </c>
      <c r="F1277" s="1045">
        <v>23.344000000000001</v>
      </c>
      <c r="G1277" s="1045">
        <v>2.2080000000000002</v>
      </c>
      <c r="H1277" s="1045">
        <v>3.2</v>
      </c>
      <c r="I1277" s="1045">
        <v>17.934999999999999</v>
      </c>
      <c r="J1277" s="1045">
        <v>1042.0899999999999</v>
      </c>
      <c r="K1277" s="1052">
        <v>17.934999999999999</v>
      </c>
      <c r="L1277" s="1045">
        <v>1042.0899999999999</v>
      </c>
      <c r="M1277" s="1053">
        <f t="shared" si="231"/>
        <v>1.7210605609880143E-2</v>
      </c>
      <c r="N1277" s="1214">
        <v>240.6</v>
      </c>
      <c r="O1277" s="1217">
        <f t="shared" si="228"/>
        <v>4.1408717097371621</v>
      </c>
      <c r="P1277" s="1049">
        <f t="shared" si="229"/>
        <v>1032.6363365928087</v>
      </c>
      <c r="Q1277" s="1054">
        <f t="shared" si="230"/>
        <v>248.45230258422976</v>
      </c>
    </row>
    <row r="1278" spans="1:17">
      <c r="A1278" s="2094"/>
      <c r="B1278" s="244">
        <v>8</v>
      </c>
      <c r="C1278" s="1216" t="s">
        <v>606</v>
      </c>
      <c r="D1278" s="1044">
        <v>20</v>
      </c>
      <c r="E1278" s="1044">
        <v>1983</v>
      </c>
      <c r="F1278" s="1045">
        <v>24.291</v>
      </c>
      <c r="G1278" s="1045">
        <v>1.877</v>
      </c>
      <c r="H1278" s="1045">
        <v>3.2</v>
      </c>
      <c r="I1278" s="1045">
        <v>19.213000000000001</v>
      </c>
      <c r="J1278" s="1045">
        <v>1036.97</v>
      </c>
      <c r="K1278" s="1052">
        <v>19.213000000000001</v>
      </c>
      <c r="L1278" s="1045">
        <v>1036.97</v>
      </c>
      <c r="M1278" s="1053">
        <f t="shared" si="231"/>
        <v>1.8528019132665361E-2</v>
      </c>
      <c r="N1278" s="1214">
        <v>240.6</v>
      </c>
      <c r="O1278" s="1217">
        <f t="shared" si="228"/>
        <v>4.4578414033192857</v>
      </c>
      <c r="P1278" s="1049">
        <f t="shared" si="229"/>
        <v>1111.6811479599216</v>
      </c>
      <c r="Q1278" s="1054">
        <f t="shared" si="230"/>
        <v>267.47048419915717</v>
      </c>
    </row>
    <row r="1279" spans="1:17">
      <c r="A1279" s="2094"/>
      <c r="B1279" s="244">
        <v>9</v>
      </c>
      <c r="C1279" s="1216" t="s">
        <v>607</v>
      </c>
      <c r="D1279" s="1044">
        <v>36</v>
      </c>
      <c r="E1279" s="1044">
        <v>1981</v>
      </c>
      <c r="F1279" s="1045">
        <v>50.523000000000003</v>
      </c>
      <c r="G1279" s="1045">
        <v>4.1950000000000003</v>
      </c>
      <c r="H1279" s="1045">
        <v>8.64</v>
      </c>
      <c r="I1279" s="1045">
        <v>37.686999999999998</v>
      </c>
      <c r="J1279" s="1045">
        <v>2072.96</v>
      </c>
      <c r="K1279" s="1052">
        <v>37.686999999999998</v>
      </c>
      <c r="L1279" s="1045">
        <v>2072.96</v>
      </c>
      <c r="M1279" s="1053">
        <f t="shared" si="231"/>
        <v>1.8180283266440257E-2</v>
      </c>
      <c r="N1279" s="1214">
        <v>240.6</v>
      </c>
      <c r="O1279" s="1217">
        <f t="shared" si="228"/>
        <v>4.3741761539055259</v>
      </c>
      <c r="P1279" s="1049">
        <f t="shared" si="229"/>
        <v>1090.8169959864153</v>
      </c>
      <c r="Q1279" s="1054">
        <f t="shared" si="230"/>
        <v>262.45056923433157</v>
      </c>
    </row>
    <row r="1280" spans="1:17" ht="12" thickBot="1">
      <c r="A1280" s="2145"/>
      <c r="B1280" s="258">
        <v>10</v>
      </c>
      <c r="C1280" s="1347" t="s">
        <v>608</v>
      </c>
      <c r="D1280" s="1348">
        <v>30</v>
      </c>
      <c r="E1280" s="1348">
        <v>1973</v>
      </c>
      <c r="F1280" s="1349">
        <v>36.756</v>
      </c>
      <c r="G1280" s="1349">
        <v>4.5270000000000001</v>
      </c>
      <c r="H1280" s="1349">
        <v>4.8</v>
      </c>
      <c r="I1280" s="1349">
        <v>27.428000000000001</v>
      </c>
      <c r="J1280" s="1349">
        <v>1725.95</v>
      </c>
      <c r="K1280" s="1350">
        <v>27.428000000000001</v>
      </c>
      <c r="L1280" s="1349">
        <v>1725.95</v>
      </c>
      <c r="M1280" s="1351">
        <f t="shared" si="231"/>
        <v>1.5891537993568759E-2</v>
      </c>
      <c r="N1280" s="1352">
        <v>240.6</v>
      </c>
      <c r="O1280" s="1353">
        <f t="shared" si="228"/>
        <v>3.8235040412526433</v>
      </c>
      <c r="P1280" s="1353">
        <f t="shared" si="229"/>
        <v>953.49227961412555</v>
      </c>
      <c r="Q1280" s="1354">
        <f t="shared" si="230"/>
        <v>229.41024247515858</v>
      </c>
    </row>
    <row r="1281" spans="1:17" ht="11.25" customHeight="1">
      <c r="A1281" s="2062" t="s">
        <v>338</v>
      </c>
      <c r="B1281" s="96">
        <v>1</v>
      </c>
      <c r="C1281" s="1363" t="s">
        <v>609</v>
      </c>
      <c r="D1281" s="1227">
        <v>60</v>
      </c>
      <c r="E1281" s="1227">
        <v>1984</v>
      </c>
      <c r="F1281" s="709">
        <v>27.094000000000001</v>
      </c>
      <c r="G1281" s="709">
        <v>1.9319999999999999</v>
      </c>
      <c r="H1281" s="709">
        <v>3.2</v>
      </c>
      <c r="I1281" s="709">
        <v>21.960999999999999</v>
      </c>
      <c r="J1281" s="709">
        <v>1044.93</v>
      </c>
      <c r="K1281" s="1055">
        <v>21.960999999999999</v>
      </c>
      <c r="L1281" s="709">
        <v>1044.93</v>
      </c>
      <c r="M1281" s="708">
        <f>K1281/L1281</f>
        <v>2.1016718823270455E-2</v>
      </c>
      <c r="N1281" s="1173">
        <v>240.6</v>
      </c>
      <c r="O1281" s="710">
        <f>M1281*N1281</f>
        <v>5.0566225488788712</v>
      </c>
      <c r="P1281" s="710">
        <f>M1281*60*1000</f>
        <v>1261.0031293962275</v>
      </c>
      <c r="Q1281" s="711">
        <f>P1281*N1281/1000</f>
        <v>303.3973529327323</v>
      </c>
    </row>
    <row r="1282" spans="1:17">
      <c r="A1282" s="2063"/>
      <c r="B1282" s="97">
        <v>2</v>
      </c>
      <c r="C1282" s="1346" t="s">
        <v>610</v>
      </c>
      <c r="D1282" s="1230">
        <v>20</v>
      </c>
      <c r="E1282" s="1230">
        <v>1984</v>
      </c>
      <c r="F1282" s="713">
        <v>26.151</v>
      </c>
      <c r="G1282" s="713">
        <v>1.877</v>
      </c>
      <c r="H1282" s="713">
        <v>3.2</v>
      </c>
      <c r="I1282" s="713">
        <v>21.073</v>
      </c>
      <c r="J1282" s="713">
        <v>1066.7</v>
      </c>
      <c r="K1282" s="1060">
        <v>21.073</v>
      </c>
      <c r="L1282" s="713">
        <v>1066.7</v>
      </c>
      <c r="M1282" s="712">
        <f t="shared" ref="M1282:M1290" si="232">K1282/L1282</f>
        <v>1.9755320146245429E-2</v>
      </c>
      <c r="N1282" s="1186">
        <v>240.6</v>
      </c>
      <c r="O1282" s="714">
        <f t="shared" ref="O1282:O1290" si="233">M1282*N1282</f>
        <v>4.7531300271866499</v>
      </c>
      <c r="P1282" s="1058">
        <f t="shared" ref="P1282:P1290" si="234">M1282*60*1000</f>
        <v>1185.3192087747257</v>
      </c>
      <c r="Q1282" s="715">
        <f t="shared" ref="Q1282:Q1290" si="235">P1282*N1282/1000</f>
        <v>285.18780163119897</v>
      </c>
    </row>
    <row r="1283" spans="1:17">
      <c r="A1283" s="2063"/>
      <c r="B1283" s="97">
        <v>3</v>
      </c>
      <c r="C1283" s="1346" t="s">
        <v>611</v>
      </c>
      <c r="D1283" s="1230">
        <v>20</v>
      </c>
      <c r="E1283" s="1230">
        <v>1983</v>
      </c>
      <c r="F1283" s="713">
        <v>26.478000000000002</v>
      </c>
      <c r="G1283" s="713">
        <v>1.821</v>
      </c>
      <c r="H1283" s="713">
        <v>3.2</v>
      </c>
      <c r="I1283" s="713">
        <v>21.456</v>
      </c>
      <c r="J1283" s="713">
        <v>1042.6500000000001</v>
      </c>
      <c r="K1283" s="1060">
        <v>21.456</v>
      </c>
      <c r="L1283" s="713">
        <v>1042.6500000000001</v>
      </c>
      <c r="M1283" s="712">
        <f t="shared" si="232"/>
        <v>2.0578334052654291E-2</v>
      </c>
      <c r="N1283" s="1186">
        <v>240.6</v>
      </c>
      <c r="O1283" s="714">
        <f t="shared" si="233"/>
        <v>4.9511471730686223</v>
      </c>
      <c r="P1283" s="1058">
        <f t="shared" si="234"/>
        <v>1234.7000431592573</v>
      </c>
      <c r="Q1283" s="715">
        <f t="shared" si="235"/>
        <v>297.06883038411729</v>
      </c>
    </row>
    <row r="1284" spans="1:17">
      <c r="A1284" s="2063"/>
      <c r="B1284" s="97">
        <v>4</v>
      </c>
      <c r="C1284" s="1174" t="s">
        <v>612</v>
      </c>
      <c r="D1284" s="1230">
        <v>20</v>
      </c>
      <c r="E1284" s="1230">
        <v>1983</v>
      </c>
      <c r="F1284" s="713">
        <v>27.835999999999999</v>
      </c>
      <c r="G1284" s="713">
        <v>1.6559999999999999</v>
      </c>
      <c r="H1284" s="713">
        <v>3.2</v>
      </c>
      <c r="I1284" s="713">
        <v>22.978999999999999</v>
      </c>
      <c r="J1284" s="713">
        <v>1037.8499999999999</v>
      </c>
      <c r="K1284" s="1060">
        <v>22.978999999999999</v>
      </c>
      <c r="L1284" s="713">
        <v>1037.8499999999999</v>
      </c>
      <c r="M1284" s="712">
        <f t="shared" si="232"/>
        <v>2.2140964493905672E-2</v>
      </c>
      <c r="N1284" s="1186">
        <v>240.6</v>
      </c>
      <c r="O1284" s="714">
        <f t="shared" si="233"/>
        <v>5.3271160572337051</v>
      </c>
      <c r="P1284" s="1058">
        <f t="shared" si="234"/>
        <v>1328.4578696343403</v>
      </c>
      <c r="Q1284" s="715">
        <f t="shared" si="235"/>
        <v>319.62696343402229</v>
      </c>
    </row>
    <row r="1285" spans="1:17">
      <c r="A1285" s="2063"/>
      <c r="B1285" s="97">
        <v>5</v>
      </c>
      <c r="C1285" s="1346" t="s">
        <v>613</v>
      </c>
      <c r="D1285" s="1230">
        <v>20</v>
      </c>
      <c r="E1285" s="1230">
        <v>1982</v>
      </c>
      <c r="F1285" s="713">
        <v>21.395</v>
      </c>
      <c r="G1285" s="713">
        <v>2.5390000000000001</v>
      </c>
      <c r="H1285" s="713">
        <v>3.2</v>
      </c>
      <c r="I1285" s="713">
        <v>21.395</v>
      </c>
      <c r="J1285" s="713">
        <v>1034.1500000000001</v>
      </c>
      <c r="K1285" s="1060">
        <v>21.395</v>
      </c>
      <c r="L1285" s="713">
        <v>1034.1500000000001</v>
      </c>
      <c r="M1285" s="712">
        <f t="shared" si="232"/>
        <v>2.0688488130348594E-2</v>
      </c>
      <c r="N1285" s="1186">
        <v>240.6</v>
      </c>
      <c r="O1285" s="714">
        <f t="shared" si="233"/>
        <v>4.9776502441618717</v>
      </c>
      <c r="P1285" s="1058">
        <f t="shared" si="234"/>
        <v>1241.3092878209159</v>
      </c>
      <c r="Q1285" s="715">
        <f t="shared" si="235"/>
        <v>298.65901464971239</v>
      </c>
    </row>
    <row r="1286" spans="1:17">
      <c r="A1286" s="2063"/>
      <c r="B1286" s="97">
        <v>6</v>
      </c>
      <c r="C1286" s="1174" t="s">
        <v>614</v>
      </c>
      <c r="D1286" s="1230">
        <v>20</v>
      </c>
      <c r="E1286" s="1230">
        <v>1981</v>
      </c>
      <c r="F1286" s="713">
        <v>27.146999999999998</v>
      </c>
      <c r="G1286" s="713">
        <v>2.484</v>
      </c>
      <c r="H1286" s="713">
        <v>3.2</v>
      </c>
      <c r="I1286" s="713">
        <v>21.462</v>
      </c>
      <c r="J1286" s="713">
        <v>1034.8499999999999</v>
      </c>
      <c r="K1286" s="1060">
        <v>21.462</v>
      </c>
      <c r="L1286" s="713">
        <v>1034.8499999999999</v>
      </c>
      <c r="M1286" s="712">
        <f t="shared" si="232"/>
        <v>2.0739237570662417E-2</v>
      </c>
      <c r="N1286" s="1186">
        <v>240.6</v>
      </c>
      <c r="O1286" s="714">
        <f t="shared" si="233"/>
        <v>4.9898605595013779</v>
      </c>
      <c r="P1286" s="1058">
        <f t="shared" si="234"/>
        <v>1244.3542542397449</v>
      </c>
      <c r="Q1286" s="715">
        <f t="shared" si="235"/>
        <v>299.3916335700826</v>
      </c>
    </row>
    <row r="1287" spans="1:17">
      <c r="A1287" s="2063"/>
      <c r="B1287" s="97">
        <v>7</v>
      </c>
      <c r="C1287" s="1174" t="s">
        <v>615</v>
      </c>
      <c r="D1287" s="1230">
        <v>20</v>
      </c>
      <c r="E1287" s="1230">
        <v>1983</v>
      </c>
      <c r="F1287" s="713">
        <v>25.852</v>
      </c>
      <c r="G1287" s="713">
        <v>2.109</v>
      </c>
      <c r="H1287" s="713">
        <v>3.2</v>
      </c>
      <c r="I1287" s="713">
        <v>20.542000000000002</v>
      </c>
      <c r="J1287" s="713">
        <v>1040</v>
      </c>
      <c r="K1287" s="1060">
        <v>20.542000000000002</v>
      </c>
      <c r="L1287" s="713">
        <v>1040</v>
      </c>
      <c r="M1287" s="712">
        <f t="shared" si="232"/>
        <v>1.975192307692308E-2</v>
      </c>
      <c r="N1287" s="1186">
        <v>240.6</v>
      </c>
      <c r="O1287" s="714">
        <f t="shared" si="233"/>
        <v>4.7523126923076928</v>
      </c>
      <c r="P1287" s="1058">
        <f t="shared" si="234"/>
        <v>1185.1153846153848</v>
      </c>
      <c r="Q1287" s="715">
        <f t="shared" si="235"/>
        <v>285.13876153846155</v>
      </c>
    </row>
    <row r="1288" spans="1:17">
      <c r="A1288" s="2063"/>
      <c r="B1288" s="97">
        <v>8</v>
      </c>
      <c r="C1288" s="1174" t="s">
        <v>616</v>
      </c>
      <c r="D1288" s="1230">
        <v>20</v>
      </c>
      <c r="E1288" s="1230">
        <v>1982</v>
      </c>
      <c r="F1288" s="713">
        <v>27.85</v>
      </c>
      <c r="G1288" s="713">
        <v>2.153</v>
      </c>
      <c r="H1288" s="713">
        <v>3.2</v>
      </c>
      <c r="I1288" s="713">
        <v>22.495999999999999</v>
      </c>
      <c r="J1288" s="713">
        <v>1027.75</v>
      </c>
      <c r="K1288" s="1060">
        <v>22.495999999999999</v>
      </c>
      <c r="L1288" s="713">
        <v>1027.75</v>
      </c>
      <c r="M1288" s="712">
        <f t="shared" si="232"/>
        <v>2.188859158355631E-2</v>
      </c>
      <c r="N1288" s="1186">
        <v>240.6</v>
      </c>
      <c r="O1288" s="714">
        <f t="shared" si="233"/>
        <v>5.2663951350036484</v>
      </c>
      <c r="P1288" s="1058">
        <f t="shared" si="234"/>
        <v>1313.3154950133785</v>
      </c>
      <c r="Q1288" s="715">
        <f t="shared" si="235"/>
        <v>315.98370810021885</v>
      </c>
    </row>
    <row r="1289" spans="1:17">
      <c r="A1289" s="2063"/>
      <c r="B1289" s="97">
        <v>9</v>
      </c>
      <c r="C1289" s="1174" t="s">
        <v>617</v>
      </c>
      <c r="D1289" s="1230">
        <v>36</v>
      </c>
      <c r="E1289" s="1230">
        <v>1984</v>
      </c>
      <c r="F1289" s="713">
        <v>54.606000000000002</v>
      </c>
      <c r="G1289" s="713">
        <v>3.1459999999999999</v>
      </c>
      <c r="H1289" s="713">
        <v>8.64</v>
      </c>
      <c r="I1289" s="713">
        <v>42.819000000000003</v>
      </c>
      <c r="J1289" s="713">
        <v>2108.77</v>
      </c>
      <c r="K1289" s="1060">
        <v>42.819000000000003</v>
      </c>
      <c r="L1289" s="713">
        <v>2108.77</v>
      </c>
      <c r="M1289" s="712">
        <f t="shared" si="232"/>
        <v>2.0305201610417448E-2</v>
      </c>
      <c r="N1289" s="1186">
        <v>240.6</v>
      </c>
      <c r="O1289" s="714">
        <f t="shared" si="233"/>
        <v>4.8854315074664374</v>
      </c>
      <c r="P1289" s="1058">
        <f t="shared" si="234"/>
        <v>1218.3120966250469</v>
      </c>
      <c r="Q1289" s="715">
        <f t="shared" si="235"/>
        <v>293.12589044798631</v>
      </c>
    </row>
    <row r="1290" spans="1:17" ht="11.25" customHeight="1" thickBot="1">
      <c r="A1290" s="2065"/>
      <c r="B1290" s="100">
        <v>10</v>
      </c>
      <c r="C1290" s="1176" t="s">
        <v>618</v>
      </c>
      <c r="D1290" s="1233">
        <v>20</v>
      </c>
      <c r="E1290" s="1233">
        <v>1981</v>
      </c>
      <c r="F1290" s="1287">
        <v>26.794</v>
      </c>
      <c r="G1290" s="1287">
        <v>3.0910000000000002</v>
      </c>
      <c r="H1290" s="1287">
        <v>3.2</v>
      </c>
      <c r="I1290" s="1287">
        <v>20.501999999999999</v>
      </c>
      <c r="J1290" s="1287">
        <v>1019.7</v>
      </c>
      <c r="K1290" s="1312">
        <v>20.501999999999999</v>
      </c>
      <c r="L1290" s="1287">
        <v>1019.7</v>
      </c>
      <c r="M1290" s="1195">
        <f t="shared" si="232"/>
        <v>2.0105913503971753E-2</v>
      </c>
      <c r="N1290" s="1196">
        <v>240.6</v>
      </c>
      <c r="O1290" s="1177">
        <f t="shared" si="233"/>
        <v>4.8374827890556036</v>
      </c>
      <c r="P1290" s="1177">
        <f t="shared" si="234"/>
        <v>1206.3548102383052</v>
      </c>
      <c r="Q1290" s="1178">
        <f t="shared" si="235"/>
        <v>290.24896734333618</v>
      </c>
    </row>
    <row r="1291" spans="1:17">
      <c r="A1291" s="2027" t="s">
        <v>345</v>
      </c>
      <c r="B1291" s="21">
        <v>1</v>
      </c>
      <c r="C1291" s="727"/>
      <c r="D1291" s="21"/>
      <c r="E1291" s="21"/>
      <c r="F1291" s="289"/>
      <c r="G1291" s="289"/>
      <c r="H1291" s="289"/>
      <c r="I1291" s="289"/>
      <c r="J1291" s="289"/>
      <c r="K1291" s="289"/>
      <c r="L1291" s="289"/>
      <c r="M1291" s="863"/>
      <c r="N1291" s="731"/>
      <c r="O1291" s="809"/>
      <c r="P1291" s="809"/>
      <c r="Q1291" s="810"/>
    </row>
    <row r="1292" spans="1:17">
      <c r="A1292" s="2004"/>
      <c r="B1292" s="23">
        <v>2</v>
      </c>
      <c r="C1292" s="29"/>
      <c r="D1292" s="23"/>
      <c r="E1292" s="23"/>
      <c r="F1292" s="300"/>
      <c r="G1292" s="284"/>
      <c r="H1292" s="284"/>
      <c r="I1292" s="284"/>
      <c r="J1292" s="284"/>
      <c r="K1292" s="284"/>
      <c r="L1292" s="284"/>
      <c r="M1292" s="35"/>
      <c r="N1292" s="302"/>
      <c r="O1292" s="303"/>
      <c r="P1292" s="303"/>
      <c r="Q1292" s="48"/>
    </row>
    <row r="1293" spans="1:17">
      <c r="A1293" s="2004"/>
      <c r="B1293" s="23">
        <v>3</v>
      </c>
      <c r="C1293" s="29"/>
      <c r="D1293" s="23"/>
      <c r="E1293" s="23"/>
      <c r="F1293" s="300"/>
      <c r="G1293" s="284"/>
      <c r="H1293" s="284"/>
      <c r="I1293" s="284"/>
      <c r="J1293" s="284"/>
      <c r="K1293" s="284"/>
      <c r="L1293" s="284"/>
      <c r="M1293" s="35"/>
      <c r="N1293" s="302"/>
      <c r="O1293" s="303"/>
      <c r="P1293" s="303"/>
      <c r="Q1293" s="48"/>
    </row>
    <row r="1294" spans="1:17">
      <c r="A1294" s="2004"/>
      <c r="B1294" s="23">
        <v>4</v>
      </c>
      <c r="C1294" s="29"/>
      <c r="D1294" s="23"/>
      <c r="E1294" s="23"/>
      <c r="F1294" s="300"/>
      <c r="G1294" s="284"/>
      <c r="H1294" s="284"/>
      <c r="I1294" s="284"/>
      <c r="J1294" s="284"/>
      <c r="K1294" s="284"/>
      <c r="L1294" s="284"/>
      <c r="M1294" s="35"/>
      <c r="N1294" s="302"/>
      <c r="O1294" s="303"/>
      <c r="P1294" s="303"/>
      <c r="Q1294" s="48"/>
    </row>
    <row r="1295" spans="1:17">
      <c r="A1295" s="2004"/>
      <c r="B1295" s="23">
        <v>5</v>
      </c>
      <c r="C1295" s="29"/>
      <c r="D1295" s="23"/>
      <c r="E1295" s="23"/>
      <c r="F1295" s="300"/>
      <c r="G1295" s="284"/>
      <c r="H1295" s="284"/>
      <c r="I1295" s="284"/>
      <c r="J1295" s="284"/>
      <c r="K1295" s="284"/>
      <c r="L1295" s="284"/>
      <c r="M1295" s="35"/>
      <c r="N1295" s="302"/>
      <c r="O1295" s="303"/>
      <c r="P1295" s="303"/>
      <c r="Q1295" s="48"/>
    </row>
    <row r="1296" spans="1:17">
      <c r="A1296" s="2004"/>
      <c r="B1296" s="23">
        <v>6</v>
      </c>
      <c r="C1296" s="29"/>
      <c r="D1296" s="23"/>
      <c r="E1296" s="23"/>
      <c r="F1296" s="300"/>
      <c r="G1296" s="284"/>
      <c r="H1296" s="284"/>
      <c r="I1296" s="284"/>
      <c r="J1296" s="284"/>
      <c r="K1296" s="284"/>
      <c r="L1296" s="284"/>
      <c r="M1296" s="35"/>
      <c r="N1296" s="302"/>
      <c r="O1296" s="303"/>
      <c r="P1296" s="303"/>
      <c r="Q1296" s="48"/>
    </row>
    <row r="1297" spans="1:17">
      <c r="A1297" s="2004"/>
      <c r="B1297" s="23">
        <v>7</v>
      </c>
      <c r="C1297" s="29"/>
      <c r="D1297" s="23"/>
      <c r="E1297" s="23"/>
      <c r="F1297" s="300"/>
      <c r="G1297" s="284"/>
      <c r="H1297" s="284"/>
      <c r="I1297" s="284"/>
      <c r="J1297" s="284"/>
      <c r="K1297" s="284"/>
      <c r="L1297" s="284"/>
      <c r="M1297" s="35"/>
      <c r="N1297" s="302"/>
      <c r="O1297" s="303"/>
      <c r="P1297" s="303"/>
      <c r="Q1297" s="48"/>
    </row>
    <row r="1298" spans="1:17">
      <c r="A1298" s="2004"/>
      <c r="B1298" s="23">
        <v>8</v>
      </c>
      <c r="C1298" s="29"/>
      <c r="D1298" s="23"/>
      <c r="E1298" s="23"/>
      <c r="F1298" s="284"/>
      <c r="G1298" s="284"/>
      <c r="H1298" s="284"/>
      <c r="I1298" s="284"/>
      <c r="J1298" s="284"/>
      <c r="K1298" s="298"/>
      <c r="L1298" s="284"/>
      <c r="M1298" s="35"/>
      <c r="N1298" s="33"/>
      <c r="O1298" s="47"/>
      <c r="P1298" s="47"/>
      <c r="Q1298" s="48"/>
    </row>
    <row r="1299" spans="1:17">
      <c r="A1299" s="2004"/>
      <c r="B1299" s="23">
        <v>9</v>
      </c>
      <c r="C1299" s="52"/>
      <c r="D1299" s="23"/>
      <c r="E1299" s="23"/>
      <c r="F1299" s="284"/>
      <c r="G1299" s="284"/>
      <c r="H1299" s="284"/>
      <c r="I1299" s="284"/>
      <c r="J1299" s="284"/>
      <c r="K1299" s="284"/>
      <c r="L1299" s="284"/>
      <c r="M1299" s="35"/>
      <c r="N1299" s="33"/>
      <c r="O1299" s="47"/>
      <c r="P1299" s="47"/>
      <c r="Q1299" s="48"/>
    </row>
    <row r="1300" spans="1:17" ht="12" thickBot="1">
      <c r="A1300" s="2005"/>
      <c r="B1300" s="26">
        <v>10</v>
      </c>
      <c r="C1300" s="740"/>
      <c r="D1300" s="26"/>
      <c r="E1300" s="26"/>
      <c r="F1300" s="309"/>
      <c r="G1300" s="309"/>
      <c r="H1300" s="309"/>
      <c r="I1300" s="309"/>
      <c r="J1300" s="309"/>
      <c r="K1300" s="309"/>
      <c r="L1300" s="309"/>
      <c r="M1300" s="51"/>
      <c r="N1300" s="36"/>
      <c r="O1300" s="49"/>
      <c r="P1300" s="49"/>
      <c r="Q1300" s="280"/>
    </row>
    <row r="1303" spans="1:17" ht="15">
      <c r="A1303" s="2013" t="s">
        <v>619</v>
      </c>
      <c r="B1303" s="2013"/>
      <c r="C1303" s="2013"/>
      <c r="D1303" s="2013"/>
      <c r="E1303" s="2013"/>
      <c r="F1303" s="2013"/>
      <c r="G1303" s="2013"/>
      <c r="H1303" s="2013"/>
      <c r="I1303" s="2013"/>
      <c r="J1303" s="2013"/>
      <c r="K1303" s="2013"/>
      <c r="L1303" s="2013"/>
      <c r="M1303" s="2013"/>
      <c r="N1303" s="2013"/>
      <c r="O1303" s="2013"/>
      <c r="P1303" s="2013"/>
      <c r="Q1303" s="2013"/>
    </row>
    <row r="1304" spans="1:17" ht="13.5" thickBot="1">
      <c r="A1304" s="1330"/>
      <c r="B1304" s="1330"/>
      <c r="C1304" s="1330"/>
      <c r="D1304" s="1330"/>
      <c r="E1304" s="1986" t="s">
        <v>559</v>
      </c>
      <c r="F1304" s="1986"/>
      <c r="G1304" s="1986"/>
      <c r="H1304" s="1986"/>
      <c r="I1304" s="1330">
        <v>1.3</v>
      </c>
      <c r="J1304" s="1330" t="s">
        <v>558</v>
      </c>
      <c r="K1304" s="1330" t="s">
        <v>560</v>
      </c>
      <c r="L1304" s="1331">
        <v>501</v>
      </c>
      <c r="M1304" s="1330"/>
      <c r="N1304" s="1330"/>
      <c r="O1304" s="1330"/>
      <c r="P1304" s="1330"/>
      <c r="Q1304" s="1330"/>
    </row>
    <row r="1305" spans="1:17">
      <c r="A1305" s="2015" t="s">
        <v>1</v>
      </c>
      <c r="B1305" s="2018" t="s">
        <v>0</v>
      </c>
      <c r="C1305" s="1990" t="s">
        <v>2</v>
      </c>
      <c r="D1305" s="1990" t="s">
        <v>3</v>
      </c>
      <c r="E1305" s="1990" t="s">
        <v>13</v>
      </c>
      <c r="F1305" s="1993" t="s">
        <v>14</v>
      </c>
      <c r="G1305" s="1994"/>
      <c r="H1305" s="1994"/>
      <c r="I1305" s="1995"/>
      <c r="J1305" s="1990" t="s">
        <v>4</v>
      </c>
      <c r="K1305" s="1990" t="s">
        <v>15</v>
      </c>
      <c r="L1305" s="1990" t="s">
        <v>5</v>
      </c>
      <c r="M1305" s="1990" t="s">
        <v>6</v>
      </c>
      <c r="N1305" s="1990" t="s">
        <v>16</v>
      </c>
      <c r="O1305" s="1990" t="s">
        <v>17</v>
      </c>
      <c r="P1305" s="2007" t="s">
        <v>25</v>
      </c>
      <c r="Q1305" s="2009" t="s">
        <v>26</v>
      </c>
    </row>
    <row r="1306" spans="1:17" ht="33.75">
      <c r="A1306" s="2016"/>
      <c r="B1306" s="2019"/>
      <c r="C1306" s="1991"/>
      <c r="D1306" s="1992"/>
      <c r="E1306" s="1992"/>
      <c r="F1306" s="1329" t="s">
        <v>18</v>
      </c>
      <c r="G1306" s="1329" t="s">
        <v>19</v>
      </c>
      <c r="H1306" s="1329" t="s">
        <v>20</v>
      </c>
      <c r="I1306" s="1329" t="s">
        <v>21</v>
      </c>
      <c r="J1306" s="1992"/>
      <c r="K1306" s="1992"/>
      <c r="L1306" s="1992"/>
      <c r="M1306" s="1992"/>
      <c r="N1306" s="1992"/>
      <c r="O1306" s="1992"/>
      <c r="P1306" s="2008"/>
      <c r="Q1306" s="2010"/>
    </row>
    <row r="1307" spans="1:17" ht="12" thickBot="1">
      <c r="A1307" s="2016"/>
      <c r="B1307" s="2019"/>
      <c r="C1307" s="2052"/>
      <c r="D1307" s="38" t="s">
        <v>7</v>
      </c>
      <c r="E1307" s="38" t="s">
        <v>8</v>
      </c>
      <c r="F1307" s="38" t="s">
        <v>9</v>
      </c>
      <c r="G1307" s="38" t="s">
        <v>9</v>
      </c>
      <c r="H1307" s="38" t="s">
        <v>9</v>
      </c>
      <c r="I1307" s="38" t="s">
        <v>9</v>
      </c>
      <c r="J1307" s="38" t="s">
        <v>22</v>
      </c>
      <c r="K1307" s="38" t="s">
        <v>9</v>
      </c>
      <c r="L1307" s="38" t="s">
        <v>22</v>
      </c>
      <c r="M1307" s="38" t="s">
        <v>23</v>
      </c>
      <c r="N1307" s="38" t="s">
        <v>10</v>
      </c>
      <c r="O1307" s="38" t="s">
        <v>24</v>
      </c>
      <c r="P1307" s="44" t="s">
        <v>27</v>
      </c>
      <c r="Q1307" s="40" t="s">
        <v>28</v>
      </c>
    </row>
    <row r="1308" spans="1:17">
      <c r="A1308" s="2082" t="s">
        <v>347</v>
      </c>
      <c r="B1308" s="60">
        <v>1</v>
      </c>
      <c r="C1308" s="1083" t="s">
        <v>620</v>
      </c>
      <c r="D1308" s="1031">
        <v>40</v>
      </c>
      <c r="E1308" s="1031">
        <v>1985</v>
      </c>
      <c r="F1308" s="808">
        <v>20.16</v>
      </c>
      <c r="G1308" s="808">
        <v>4.4400000000000004</v>
      </c>
      <c r="H1308" s="808">
        <v>6.4</v>
      </c>
      <c r="I1308" s="808">
        <v>9.3209999999999997</v>
      </c>
      <c r="J1308" s="808">
        <v>2266.1799999999998</v>
      </c>
      <c r="K1308" s="1032">
        <v>9.3209999999999997</v>
      </c>
      <c r="L1308" s="808">
        <v>2266.1799999999998</v>
      </c>
      <c r="M1308" s="1033">
        <f>K1308/L1308</f>
        <v>4.1130889867530386E-3</v>
      </c>
      <c r="N1308" s="1084">
        <v>203.9</v>
      </c>
      <c r="O1308" s="1035">
        <f>M1308*N1308</f>
        <v>0.83865884439894456</v>
      </c>
      <c r="P1308" s="1035">
        <f>M1308*60*1000</f>
        <v>246.78533920518231</v>
      </c>
      <c r="Q1308" s="1036">
        <f>P1308*N1308/1000</f>
        <v>50.319530663936675</v>
      </c>
    </row>
    <row r="1309" spans="1:17">
      <c r="A1309" s="2083"/>
      <c r="B1309" s="56">
        <v>2</v>
      </c>
      <c r="C1309" s="1086" t="s">
        <v>621</v>
      </c>
      <c r="D1309" s="1038">
        <v>30</v>
      </c>
      <c r="E1309" s="1038">
        <v>1990</v>
      </c>
      <c r="F1309" s="704">
        <v>15.554</v>
      </c>
      <c r="G1309" s="704">
        <v>2.8039999999999998</v>
      </c>
      <c r="H1309" s="704">
        <v>4.8</v>
      </c>
      <c r="I1309" s="704">
        <v>7.95</v>
      </c>
      <c r="J1309" s="704">
        <v>1613.98</v>
      </c>
      <c r="K1309" s="1040">
        <v>7.95</v>
      </c>
      <c r="L1309" s="704">
        <v>1613.98</v>
      </c>
      <c r="M1309" s="705">
        <f t="shared" ref="M1309:M1310" si="236">K1309/L1309</f>
        <v>4.9257115949392187E-3</v>
      </c>
      <c r="N1309" s="1087">
        <v>203.9</v>
      </c>
      <c r="O1309" s="1041">
        <f t="shared" ref="O1309:O1310" si="237">M1309*N1309</f>
        <v>1.0043525942081066</v>
      </c>
      <c r="P1309" s="1035">
        <f t="shared" ref="P1309:P1310" si="238">M1309*60*1000</f>
        <v>295.54269569635312</v>
      </c>
      <c r="Q1309" s="1042">
        <f t="shared" ref="Q1309:Q1310" si="239">P1309*N1309/1000</f>
        <v>60.261155652486408</v>
      </c>
    </row>
    <row r="1310" spans="1:17">
      <c r="A1310" s="2083"/>
      <c r="B1310" s="56">
        <v>3</v>
      </c>
      <c r="C1310" s="1086" t="s">
        <v>622</v>
      </c>
      <c r="D1310" s="1038">
        <v>50</v>
      </c>
      <c r="E1310" s="1038">
        <v>1980</v>
      </c>
      <c r="F1310" s="704">
        <v>26.245000000000001</v>
      </c>
      <c r="G1310" s="704">
        <v>5.0570000000000004</v>
      </c>
      <c r="H1310" s="704">
        <v>7.92</v>
      </c>
      <c r="I1310" s="704">
        <v>13.268000000000001</v>
      </c>
      <c r="J1310" s="704">
        <v>2544.91</v>
      </c>
      <c r="K1310" s="1040">
        <v>13.268000000000001</v>
      </c>
      <c r="L1310" s="704">
        <v>2544.91</v>
      </c>
      <c r="M1310" s="705">
        <f t="shared" si="236"/>
        <v>5.2135438974266288E-3</v>
      </c>
      <c r="N1310" s="1087">
        <v>203.9</v>
      </c>
      <c r="O1310" s="1041">
        <f t="shared" si="237"/>
        <v>1.0630416006852896</v>
      </c>
      <c r="P1310" s="1035">
        <f t="shared" si="238"/>
        <v>312.8126338455977</v>
      </c>
      <c r="Q1310" s="1042">
        <f t="shared" si="239"/>
        <v>63.782496041117376</v>
      </c>
    </row>
    <row r="1311" spans="1:17">
      <c r="A1311" s="2083"/>
      <c r="B1311" s="15">
        <v>4</v>
      </c>
      <c r="C1311" s="1086"/>
      <c r="D1311" s="1038"/>
      <c r="E1311" s="1038"/>
      <c r="F1311" s="808"/>
      <c r="G1311" s="704"/>
      <c r="H1311" s="704"/>
      <c r="I1311" s="704"/>
      <c r="J1311" s="704"/>
      <c r="K1311" s="1040"/>
      <c r="L1311" s="704"/>
      <c r="M1311" s="705"/>
      <c r="N1311" s="1087"/>
      <c r="O1311" s="1041"/>
      <c r="P1311" s="1035"/>
      <c r="Q1311" s="1042"/>
    </row>
    <row r="1312" spans="1:17">
      <c r="A1312" s="2083"/>
      <c r="B1312" s="15">
        <v>5</v>
      </c>
      <c r="C1312" s="1086"/>
      <c r="D1312" s="1038"/>
      <c r="E1312" s="1038"/>
      <c r="F1312" s="808"/>
      <c r="G1312" s="704"/>
      <c r="H1312" s="704"/>
      <c r="I1312" s="704"/>
      <c r="J1312" s="704"/>
      <c r="K1312" s="1040"/>
      <c r="L1312" s="704"/>
      <c r="M1312" s="705"/>
      <c r="N1312" s="1087"/>
      <c r="O1312" s="1041"/>
      <c r="P1312" s="1035"/>
      <c r="Q1312" s="1042"/>
    </row>
    <row r="1313" spans="1:17">
      <c r="A1313" s="2083"/>
      <c r="B1313" s="15">
        <v>6</v>
      </c>
      <c r="C1313" s="1086"/>
      <c r="D1313" s="1038"/>
      <c r="E1313" s="1038"/>
      <c r="F1313" s="808"/>
      <c r="G1313" s="704"/>
      <c r="H1313" s="704"/>
      <c r="I1313" s="704"/>
      <c r="J1313" s="704"/>
      <c r="K1313" s="1040"/>
      <c r="L1313" s="704"/>
      <c r="M1313" s="705"/>
      <c r="N1313" s="1087"/>
      <c r="O1313" s="1041"/>
      <c r="P1313" s="1035"/>
      <c r="Q1313" s="1042"/>
    </row>
    <row r="1314" spans="1:17">
      <c r="A1314" s="2083"/>
      <c r="B1314" s="15">
        <v>7</v>
      </c>
      <c r="C1314" s="1086"/>
      <c r="D1314" s="1038"/>
      <c r="E1314" s="1038"/>
      <c r="F1314" s="808"/>
      <c r="G1314" s="704"/>
      <c r="H1314" s="704"/>
      <c r="I1314" s="704"/>
      <c r="J1314" s="704"/>
      <c r="K1314" s="1040"/>
      <c r="L1314" s="704"/>
      <c r="M1314" s="705"/>
      <c r="N1314" s="1087"/>
      <c r="O1314" s="1041"/>
      <c r="P1314" s="1035"/>
      <c r="Q1314" s="1042"/>
    </row>
    <row r="1315" spans="1:17">
      <c r="A1315" s="2083"/>
      <c r="B1315" s="15">
        <v>8</v>
      </c>
      <c r="C1315" s="1086"/>
      <c r="D1315" s="1038"/>
      <c r="E1315" s="1038"/>
      <c r="F1315" s="808"/>
      <c r="G1315" s="704"/>
      <c r="H1315" s="704"/>
      <c r="I1315" s="704"/>
      <c r="J1315" s="704"/>
      <c r="K1315" s="1040"/>
      <c r="L1315" s="704"/>
      <c r="M1315" s="705"/>
      <c r="N1315" s="1087"/>
      <c r="O1315" s="1041"/>
      <c r="P1315" s="1035"/>
      <c r="Q1315" s="1042"/>
    </row>
    <row r="1316" spans="1:17">
      <c r="A1316" s="2083"/>
      <c r="B1316" s="15">
        <v>9</v>
      </c>
      <c r="C1316" s="1086"/>
      <c r="D1316" s="1038"/>
      <c r="E1316" s="1038"/>
      <c r="F1316" s="808"/>
      <c r="G1316" s="704"/>
      <c r="H1316" s="704"/>
      <c r="I1316" s="704"/>
      <c r="J1316" s="704"/>
      <c r="K1316" s="1040"/>
      <c r="L1316" s="704"/>
      <c r="M1316" s="705"/>
      <c r="N1316" s="1087"/>
      <c r="O1316" s="1041"/>
      <c r="P1316" s="1035"/>
      <c r="Q1316" s="1042"/>
    </row>
    <row r="1317" spans="1:17" ht="12" thickBot="1">
      <c r="A1317" s="2146"/>
      <c r="B1317" s="55">
        <v>10</v>
      </c>
      <c r="C1317" s="1096"/>
      <c r="D1317" s="1097"/>
      <c r="E1317" s="1097"/>
      <c r="F1317" s="1315"/>
      <c r="G1317" s="824"/>
      <c r="H1317" s="824"/>
      <c r="I1317" s="824"/>
      <c r="J1317" s="824"/>
      <c r="K1317" s="1316"/>
      <c r="L1317" s="824"/>
      <c r="M1317" s="825"/>
      <c r="N1317" s="1098"/>
      <c r="O1317" s="1317"/>
      <c r="P1317" s="1318"/>
      <c r="Q1317" s="1319"/>
    </row>
    <row r="1318" spans="1:17">
      <c r="A1318" s="2147" t="s">
        <v>339</v>
      </c>
      <c r="B1318" s="16">
        <v>1</v>
      </c>
      <c r="C1318" s="1043" t="s">
        <v>623</v>
      </c>
      <c r="D1318" s="1320">
        <v>15</v>
      </c>
      <c r="E1318" s="1320">
        <v>1988</v>
      </c>
      <c r="F1318" s="1046">
        <v>12.259</v>
      </c>
      <c r="G1318" s="1046">
        <v>1.526</v>
      </c>
      <c r="H1318" s="1046">
        <v>2.4</v>
      </c>
      <c r="I1318" s="1046">
        <v>8.3330000000000002</v>
      </c>
      <c r="J1318" s="1046">
        <v>871.46</v>
      </c>
      <c r="K1318" s="1047">
        <v>8.3330000000000002</v>
      </c>
      <c r="L1318" s="1046">
        <v>871.46</v>
      </c>
      <c r="M1318" s="1322">
        <f>K1318/L1318</f>
        <v>9.5621141532600453E-3</v>
      </c>
      <c r="N1318" s="1211">
        <v>203.9</v>
      </c>
      <c r="O1318" s="1323">
        <f t="shared" ref="O1318:O1320" si="240">M1318*N1318</f>
        <v>1.9497150758497233</v>
      </c>
      <c r="P1318" s="1323">
        <f t="shared" ref="P1318:P1320" si="241">M1318*60*1000</f>
        <v>573.72684919560265</v>
      </c>
      <c r="Q1318" s="1324">
        <f t="shared" ref="Q1318:Q1320" si="242">P1318*N1318/1000</f>
        <v>116.98290455098338</v>
      </c>
    </row>
    <row r="1319" spans="1:17">
      <c r="A1319" s="2133"/>
      <c r="B1319" s="67">
        <v>2</v>
      </c>
      <c r="C1319" s="1051" t="s">
        <v>624</v>
      </c>
      <c r="D1319" s="1044">
        <v>16</v>
      </c>
      <c r="E1319" s="1044">
        <v>1980</v>
      </c>
      <c r="F1319" s="1045">
        <v>12.128</v>
      </c>
      <c r="G1319" s="1045">
        <v>1.7589999999999999</v>
      </c>
      <c r="H1319" s="1045">
        <v>2.56</v>
      </c>
      <c r="I1319" s="1045">
        <v>7.8090000000000002</v>
      </c>
      <c r="J1319" s="1045">
        <v>820.96</v>
      </c>
      <c r="K1319" s="1052">
        <v>7.8090000000000002</v>
      </c>
      <c r="L1319" s="1045">
        <v>820.96</v>
      </c>
      <c r="M1319" s="1048">
        <f>K1319/L1319</f>
        <v>9.5120346910933535E-3</v>
      </c>
      <c r="N1319" s="1214">
        <v>203.9</v>
      </c>
      <c r="O1319" s="1049">
        <f t="shared" si="240"/>
        <v>1.9395038735139349</v>
      </c>
      <c r="P1319" s="1049">
        <f t="shared" si="241"/>
        <v>570.72208146560126</v>
      </c>
      <c r="Q1319" s="1050">
        <f t="shared" si="242"/>
        <v>116.37023241083611</v>
      </c>
    </row>
    <row r="1320" spans="1:17">
      <c r="A1320" s="2133"/>
      <c r="B1320" s="17">
        <v>3</v>
      </c>
      <c r="C1320" s="1216" t="s">
        <v>625</v>
      </c>
      <c r="D1320" s="1044">
        <v>12</v>
      </c>
      <c r="E1320" s="1044">
        <v>1992</v>
      </c>
      <c r="F1320" s="1045">
        <v>9.5210000000000008</v>
      </c>
      <c r="G1320" s="1045">
        <v>0.82499999999999996</v>
      </c>
      <c r="H1320" s="1045">
        <v>1.92</v>
      </c>
      <c r="I1320" s="1045">
        <v>6.7759999999999998</v>
      </c>
      <c r="J1320" s="1045">
        <v>695.18</v>
      </c>
      <c r="K1320" s="1052">
        <v>6.7759999999999998</v>
      </c>
      <c r="L1320" s="1045">
        <v>695.18</v>
      </c>
      <c r="M1320" s="1053">
        <f t="shared" ref="M1320" si="243">K1320/L1320</f>
        <v>9.7471158548865042E-3</v>
      </c>
      <c r="N1320" s="1214">
        <v>203.9</v>
      </c>
      <c r="O1320" s="1049">
        <f t="shared" si="240"/>
        <v>1.9874369228113582</v>
      </c>
      <c r="P1320" s="1049">
        <f t="shared" si="241"/>
        <v>584.82695129319029</v>
      </c>
      <c r="Q1320" s="1054">
        <f t="shared" si="242"/>
        <v>119.2462153686815</v>
      </c>
    </row>
    <row r="1321" spans="1:17">
      <c r="A1321" s="2133"/>
      <c r="B1321" s="17">
        <v>4</v>
      </c>
      <c r="C1321" s="1216"/>
      <c r="D1321" s="1044"/>
      <c r="E1321" s="1325"/>
      <c r="F1321" s="1326"/>
      <c r="G1321" s="1327"/>
      <c r="H1321" s="1045"/>
      <c r="I1321" s="1045"/>
      <c r="J1321" s="1045"/>
      <c r="K1321" s="1052"/>
      <c r="L1321" s="1045"/>
      <c r="M1321" s="1053"/>
      <c r="N1321" s="1214"/>
      <c r="O1321" s="1217"/>
      <c r="P1321" s="1049"/>
      <c r="Q1321" s="1054"/>
    </row>
    <row r="1322" spans="1:17">
      <c r="A1322" s="2133"/>
      <c r="B1322" s="17">
        <v>5</v>
      </c>
      <c r="C1322" s="1216"/>
      <c r="D1322" s="1044"/>
      <c r="E1322" s="1325"/>
      <c r="F1322" s="1326"/>
      <c r="G1322" s="1327"/>
      <c r="H1322" s="1045"/>
      <c r="I1322" s="1045"/>
      <c r="J1322" s="1045"/>
      <c r="K1322" s="1052"/>
      <c r="L1322" s="1045"/>
      <c r="M1322" s="1053"/>
      <c r="N1322" s="1214"/>
      <c r="O1322" s="1217"/>
      <c r="P1322" s="1049"/>
      <c r="Q1322" s="1054"/>
    </row>
    <row r="1323" spans="1:17">
      <c r="A1323" s="2133"/>
      <c r="B1323" s="17">
        <v>6</v>
      </c>
      <c r="C1323" s="1216"/>
      <c r="D1323" s="1044"/>
      <c r="E1323" s="1325"/>
      <c r="F1323" s="1326"/>
      <c r="G1323" s="1327"/>
      <c r="H1323" s="1045"/>
      <c r="I1323" s="1045"/>
      <c r="J1323" s="1045"/>
      <c r="K1323" s="1052"/>
      <c r="L1323" s="1045"/>
      <c r="M1323" s="1053"/>
      <c r="N1323" s="1214"/>
      <c r="O1323" s="1217"/>
      <c r="P1323" s="1049"/>
      <c r="Q1323" s="1054"/>
    </row>
    <row r="1324" spans="1:17">
      <c r="A1324" s="2133"/>
      <c r="B1324" s="17">
        <v>7</v>
      </c>
      <c r="C1324" s="1216"/>
      <c r="D1324" s="1044"/>
      <c r="E1324" s="1325"/>
      <c r="F1324" s="1326"/>
      <c r="G1324" s="1327"/>
      <c r="H1324" s="1045"/>
      <c r="I1324" s="1045"/>
      <c r="J1324" s="1045"/>
      <c r="K1324" s="1052"/>
      <c r="L1324" s="1045"/>
      <c r="M1324" s="1053"/>
      <c r="N1324" s="1214"/>
      <c r="O1324" s="1217"/>
      <c r="P1324" s="1049"/>
      <c r="Q1324" s="1054"/>
    </row>
    <row r="1325" spans="1:17">
      <c r="A1325" s="2133"/>
      <c r="B1325" s="17">
        <v>8</v>
      </c>
      <c r="C1325" s="1216"/>
      <c r="D1325" s="1044"/>
      <c r="E1325" s="1325"/>
      <c r="F1325" s="1326"/>
      <c r="G1325" s="1327"/>
      <c r="H1325" s="1045"/>
      <c r="I1325" s="1045"/>
      <c r="J1325" s="1045"/>
      <c r="K1325" s="1052"/>
      <c r="L1325" s="1045"/>
      <c r="M1325" s="1053"/>
      <c r="N1325" s="1214"/>
      <c r="O1325" s="1217"/>
      <c r="P1325" s="1049"/>
      <c r="Q1325" s="1054"/>
    </row>
    <row r="1326" spans="1:17">
      <c r="A1326" s="2134"/>
      <c r="B1326" s="46">
        <v>9</v>
      </c>
      <c r="C1326" s="1216"/>
      <c r="D1326" s="1044"/>
      <c r="E1326" s="1325"/>
      <c r="F1326" s="1326"/>
      <c r="G1326" s="1327"/>
      <c r="H1326" s="1045"/>
      <c r="I1326" s="1045"/>
      <c r="J1326" s="1045"/>
      <c r="K1326" s="1052"/>
      <c r="L1326" s="1045"/>
      <c r="M1326" s="1053"/>
      <c r="N1326" s="1214"/>
      <c r="O1326" s="1217"/>
      <c r="P1326" s="1049"/>
      <c r="Q1326" s="1054"/>
    </row>
    <row r="1327" spans="1:17" ht="12" thickBot="1">
      <c r="A1327" s="2148"/>
      <c r="B1327" s="20">
        <v>10</v>
      </c>
      <c r="C1327" s="1219"/>
      <c r="D1327" s="1220"/>
      <c r="E1327" s="1220"/>
      <c r="F1327" s="1365"/>
      <c r="G1327" s="1310"/>
      <c r="H1327" s="1310"/>
      <c r="I1327" s="1310"/>
      <c r="J1327" s="1310"/>
      <c r="K1327" s="1311"/>
      <c r="L1327" s="1310"/>
      <c r="M1327" s="1224"/>
      <c r="N1327" s="1222"/>
      <c r="O1327" s="1225"/>
      <c r="P1327" s="1225"/>
      <c r="Q1327" s="1226"/>
    </row>
    <row r="1328" spans="1:17">
      <c r="A1328" s="2062" t="s">
        <v>340</v>
      </c>
      <c r="B1328" s="96">
        <v>1</v>
      </c>
      <c r="C1328" s="1172" t="s">
        <v>626</v>
      </c>
      <c r="D1328" s="1227">
        <v>15</v>
      </c>
      <c r="E1328" s="1227">
        <v>1990</v>
      </c>
      <c r="F1328" s="709">
        <v>18.966999999999999</v>
      </c>
      <c r="G1328" s="709">
        <v>1.319</v>
      </c>
      <c r="H1328" s="709">
        <v>2.4</v>
      </c>
      <c r="I1328" s="709">
        <v>15.247999999999999</v>
      </c>
      <c r="J1328" s="709">
        <v>871.55</v>
      </c>
      <c r="K1328" s="1055">
        <v>15.247999999999999</v>
      </c>
      <c r="L1328" s="1056">
        <v>871.55</v>
      </c>
      <c r="M1328" s="1057">
        <f>K1328/L1328</f>
        <v>1.7495267052951638E-2</v>
      </c>
      <c r="N1328" s="1175">
        <v>203.9</v>
      </c>
      <c r="O1328" s="1058">
        <f>M1328*N1328</f>
        <v>3.567284952096839</v>
      </c>
      <c r="P1328" s="1058">
        <f>M1328*60*1000</f>
        <v>1049.7160231770984</v>
      </c>
      <c r="Q1328" s="1059">
        <f>P1328*N1328/1000</f>
        <v>214.03709712581036</v>
      </c>
    </row>
    <row r="1329" spans="1:17">
      <c r="A1329" s="2063"/>
      <c r="B1329" s="97">
        <v>2</v>
      </c>
      <c r="C1329" s="1174" t="s">
        <v>627</v>
      </c>
      <c r="D1329" s="1230">
        <v>15</v>
      </c>
      <c r="E1329" s="1230">
        <v>1983</v>
      </c>
      <c r="F1329" s="713">
        <v>14.760999999999999</v>
      </c>
      <c r="G1329" s="713">
        <v>0.93500000000000005</v>
      </c>
      <c r="H1329" s="713">
        <v>2.4</v>
      </c>
      <c r="I1329" s="713">
        <v>11.426</v>
      </c>
      <c r="J1329" s="713">
        <v>622.54</v>
      </c>
      <c r="K1329" s="1060">
        <v>11.426</v>
      </c>
      <c r="L1329" s="713">
        <v>622.54</v>
      </c>
      <c r="M1329" s="712">
        <f t="shared" ref="M1329:M1330" si="244">K1329/L1329</f>
        <v>1.8353840717062357E-2</v>
      </c>
      <c r="N1329" s="1186">
        <v>203.9</v>
      </c>
      <c r="O1329" s="714">
        <f t="shared" ref="O1329:O1330" si="245">M1329*N1329</f>
        <v>3.7423481222090147</v>
      </c>
      <c r="P1329" s="1058">
        <f t="shared" ref="P1329:P1330" si="246">M1329*60*1000</f>
        <v>1101.2304430237414</v>
      </c>
      <c r="Q1329" s="715">
        <f t="shared" ref="Q1329:Q1330" si="247">P1329*N1329/1000</f>
        <v>224.54088733254088</v>
      </c>
    </row>
    <row r="1330" spans="1:17">
      <c r="A1330" s="2063"/>
      <c r="B1330" s="97">
        <v>3</v>
      </c>
      <c r="C1330" s="1174" t="s">
        <v>628</v>
      </c>
      <c r="D1330" s="1230">
        <v>20</v>
      </c>
      <c r="E1330" s="1230">
        <v>1987</v>
      </c>
      <c r="F1330" s="713">
        <v>23.643000000000001</v>
      </c>
      <c r="G1330" s="713">
        <v>0.93500000000000005</v>
      </c>
      <c r="H1330" s="713">
        <v>2.56</v>
      </c>
      <c r="I1330" s="713">
        <v>20.148</v>
      </c>
      <c r="J1330" s="713">
        <v>1078.47</v>
      </c>
      <c r="K1330" s="1060">
        <v>20.148</v>
      </c>
      <c r="L1330" s="713">
        <v>1078.47</v>
      </c>
      <c r="M1330" s="712">
        <f t="shared" si="244"/>
        <v>1.8682021753039027E-2</v>
      </c>
      <c r="N1330" s="1186">
        <v>203.9</v>
      </c>
      <c r="O1330" s="714">
        <f t="shared" si="245"/>
        <v>3.8092642354446578</v>
      </c>
      <c r="P1330" s="1058">
        <f t="shared" si="246"/>
        <v>1120.9213051823417</v>
      </c>
      <c r="Q1330" s="715">
        <f t="shared" si="247"/>
        <v>228.55585412667949</v>
      </c>
    </row>
    <row r="1331" spans="1:17">
      <c r="A1331" s="2063"/>
      <c r="B1331" s="97">
        <v>4</v>
      </c>
      <c r="C1331" s="1174"/>
      <c r="D1331" s="1230"/>
      <c r="E1331" s="1230"/>
      <c r="F1331" s="713"/>
      <c r="G1331" s="713"/>
      <c r="H1331" s="713"/>
      <c r="I1331" s="713"/>
      <c r="J1331" s="713"/>
      <c r="K1331" s="1060"/>
      <c r="L1331" s="713"/>
      <c r="M1331" s="712"/>
      <c r="N1331" s="1186"/>
      <c r="O1331" s="714"/>
      <c r="P1331" s="1058"/>
      <c r="Q1331" s="715"/>
    </row>
    <row r="1332" spans="1:17">
      <c r="A1332" s="2063"/>
      <c r="B1332" s="97">
        <v>5</v>
      </c>
      <c r="C1332" s="1174"/>
      <c r="D1332" s="1230"/>
      <c r="E1332" s="1230"/>
      <c r="F1332" s="713"/>
      <c r="G1332" s="713"/>
      <c r="H1332" s="713"/>
      <c r="I1332" s="713"/>
      <c r="J1332" s="713"/>
      <c r="K1332" s="1060"/>
      <c r="L1332" s="713"/>
      <c r="M1332" s="712"/>
      <c r="N1332" s="1186"/>
      <c r="O1332" s="714"/>
      <c r="P1332" s="1058"/>
      <c r="Q1332" s="715"/>
    </row>
    <row r="1333" spans="1:17">
      <c r="A1333" s="2063"/>
      <c r="B1333" s="97">
        <v>6</v>
      </c>
      <c r="C1333" s="1174"/>
      <c r="D1333" s="1230"/>
      <c r="E1333" s="1230"/>
      <c r="F1333" s="713"/>
      <c r="G1333" s="713"/>
      <c r="H1333" s="713"/>
      <c r="I1333" s="713"/>
      <c r="J1333" s="713"/>
      <c r="K1333" s="1060"/>
      <c r="L1333" s="713"/>
      <c r="M1333" s="712"/>
      <c r="N1333" s="1186"/>
      <c r="O1333" s="714"/>
      <c r="P1333" s="1058"/>
      <c r="Q1333" s="715"/>
    </row>
    <row r="1334" spans="1:17">
      <c r="A1334" s="2063"/>
      <c r="B1334" s="97">
        <v>7</v>
      </c>
      <c r="C1334" s="1174"/>
      <c r="D1334" s="1230"/>
      <c r="E1334" s="1230"/>
      <c r="F1334" s="713"/>
      <c r="G1334" s="713"/>
      <c r="H1334" s="713"/>
      <c r="I1334" s="713"/>
      <c r="J1334" s="713"/>
      <c r="K1334" s="1060"/>
      <c r="L1334" s="713"/>
      <c r="M1334" s="712"/>
      <c r="N1334" s="1186"/>
      <c r="O1334" s="714"/>
      <c r="P1334" s="1058"/>
      <c r="Q1334" s="715"/>
    </row>
    <row r="1335" spans="1:17">
      <c r="A1335" s="2063"/>
      <c r="B1335" s="97">
        <v>8</v>
      </c>
      <c r="C1335" s="1174"/>
      <c r="D1335" s="1230"/>
      <c r="E1335" s="1230"/>
      <c r="F1335" s="713"/>
      <c r="G1335" s="713"/>
      <c r="H1335" s="713"/>
      <c r="I1335" s="713"/>
      <c r="J1335" s="713"/>
      <c r="K1335" s="1060"/>
      <c r="L1335" s="713"/>
      <c r="M1335" s="712"/>
      <c r="N1335" s="1186"/>
      <c r="O1335" s="714"/>
      <c r="P1335" s="1058"/>
      <c r="Q1335" s="715"/>
    </row>
    <row r="1336" spans="1:17">
      <c r="A1336" s="2063"/>
      <c r="B1336" s="97">
        <v>9</v>
      </c>
      <c r="C1336" s="1174"/>
      <c r="D1336" s="1230"/>
      <c r="E1336" s="1230"/>
      <c r="F1336" s="713"/>
      <c r="G1336" s="713"/>
      <c r="H1336" s="713"/>
      <c r="I1336" s="713"/>
      <c r="J1336" s="713"/>
      <c r="K1336" s="1060"/>
      <c r="L1336" s="713"/>
      <c r="M1336" s="712"/>
      <c r="N1336" s="1186"/>
      <c r="O1336" s="714"/>
      <c r="P1336" s="1058"/>
      <c r="Q1336" s="715"/>
    </row>
    <row r="1337" spans="1:17" ht="12" thickBot="1">
      <c r="A1337" s="2065"/>
      <c r="B1337" s="100">
        <v>10</v>
      </c>
      <c r="C1337" s="1176"/>
      <c r="D1337" s="1233"/>
      <c r="E1337" s="1233"/>
      <c r="F1337" s="1287"/>
      <c r="G1337" s="1287"/>
      <c r="H1337" s="1287"/>
      <c r="I1337" s="1287"/>
      <c r="J1337" s="1287"/>
      <c r="K1337" s="1312"/>
      <c r="L1337" s="1287"/>
      <c r="M1337" s="1195"/>
      <c r="N1337" s="1196"/>
      <c r="O1337" s="1177"/>
      <c r="P1337" s="1177"/>
      <c r="Q1337" s="1178"/>
    </row>
    <row r="1338" spans="1:17">
      <c r="A1338" s="2138" t="s">
        <v>348</v>
      </c>
      <c r="B1338" s="50">
        <v>1</v>
      </c>
      <c r="C1338" s="1061" t="s">
        <v>629</v>
      </c>
      <c r="D1338" s="1062">
        <v>8</v>
      </c>
      <c r="E1338" s="1062">
        <v>1992</v>
      </c>
      <c r="F1338" s="829">
        <v>8.6630000000000003</v>
      </c>
      <c r="G1338" s="829">
        <v>0.66</v>
      </c>
      <c r="H1338" s="829">
        <v>0.08</v>
      </c>
      <c r="I1338" s="829">
        <v>7.923</v>
      </c>
      <c r="J1338" s="829">
        <v>390.46</v>
      </c>
      <c r="K1338" s="1063">
        <v>7.923</v>
      </c>
      <c r="L1338" s="1064">
        <v>390.46</v>
      </c>
      <c r="M1338" s="1065">
        <f>K1338/L1338</f>
        <v>2.0291451108948422E-2</v>
      </c>
      <c r="N1338" s="1034">
        <v>203.9</v>
      </c>
      <c r="O1338" s="1066">
        <f>M1338*N1338</f>
        <v>4.1374268811145836</v>
      </c>
      <c r="P1338" s="1066">
        <f>M1338*60*1000</f>
        <v>1217.4870665369053</v>
      </c>
      <c r="Q1338" s="1067">
        <f>P1338*N1338/1000</f>
        <v>248.24561286687501</v>
      </c>
    </row>
    <row r="1339" spans="1:17">
      <c r="A1339" s="2138"/>
      <c r="B1339" s="50">
        <v>2</v>
      </c>
      <c r="C1339" s="1182" t="s">
        <v>630</v>
      </c>
      <c r="D1339" s="1238">
        <v>8</v>
      </c>
      <c r="E1339" s="1238">
        <v>1981</v>
      </c>
      <c r="F1339" s="717">
        <v>9.1180000000000003</v>
      </c>
      <c r="G1339" s="717">
        <v>0.38500000000000001</v>
      </c>
      <c r="H1339" s="717">
        <v>1.28</v>
      </c>
      <c r="I1339" s="717">
        <v>7.4530000000000003</v>
      </c>
      <c r="J1339" s="717">
        <v>361.53</v>
      </c>
      <c r="K1339" s="1070">
        <v>7.4530000000000003</v>
      </c>
      <c r="L1339" s="717">
        <v>361.53</v>
      </c>
      <c r="M1339" s="716">
        <f t="shared" ref="M1339:M1340" si="248">K1339/L1339</f>
        <v>2.0615163333609937E-2</v>
      </c>
      <c r="N1339" s="1187">
        <v>203.9</v>
      </c>
      <c r="O1339" s="718">
        <f t="shared" ref="O1339:O1340" si="249">M1339*N1339</f>
        <v>4.203431803723066</v>
      </c>
      <c r="P1339" s="1066">
        <f t="shared" ref="P1339:P1340" si="250">M1339*60*1000</f>
        <v>1236.9098000165964</v>
      </c>
      <c r="Q1339" s="719">
        <f t="shared" ref="Q1339:Q1340" si="251">P1339*N1339/1000</f>
        <v>252.205908223384</v>
      </c>
    </row>
    <row r="1340" spans="1:17">
      <c r="A1340" s="2138"/>
      <c r="B1340" s="50">
        <v>3</v>
      </c>
      <c r="C1340" s="1182" t="s">
        <v>631</v>
      </c>
      <c r="D1340" s="1238">
        <v>10</v>
      </c>
      <c r="E1340" s="1238">
        <v>1980</v>
      </c>
      <c r="F1340" s="717">
        <v>7.3940000000000001</v>
      </c>
      <c r="G1340" s="717">
        <v>0</v>
      </c>
      <c r="H1340" s="717">
        <v>0</v>
      </c>
      <c r="I1340" s="717">
        <v>7.3940000000000001</v>
      </c>
      <c r="J1340" s="717">
        <v>307.82</v>
      </c>
      <c r="K1340" s="1070">
        <v>7.3940000000000001</v>
      </c>
      <c r="L1340" s="717">
        <v>307.82</v>
      </c>
      <c r="M1340" s="716">
        <f t="shared" si="248"/>
        <v>2.4020531479436034E-2</v>
      </c>
      <c r="N1340" s="1187">
        <v>203.9</v>
      </c>
      <c r="O1340" s="718">
        <f t="shared" si="249"/>
        <v>4.8977863686570071</v>
      </c>
      <c r="P1340" s="1066">
        <f t="shared" si="250"/>
        <v>1441.231888766162</v>
      </c>
      <c r="Q1340" s="719">
        <f t="shared" si="251"/>
        <v>293.86718211942042</v>
      </c>
    </row>
    <row r="1341" spans="1:17">
      <c r="A1341" s="2139"/>
      <c r="B1341" s="23">
        <v>4</v>
      </c>
      <c r="C1341" s="1182"/>
      <c r="D1341" s="1238"/>
      <c r="E1341" s="1238"/>
      <c r="F1341" s="717"/>
      <c r="G1341" s="717"/>
      <c r="H1341" s="717"/>
      <c r="I1341" s="717"/>
      <c r="J1341" s="717"/>
      <c r="K1341" s="1070"/>
      <c r="L1341" s="717"/>
      <c r="M1341" s="716"/>
      <c r="N1341" s="1187"/>
      <c r="O1341" s="718"/>
      <c r="P1341" s="1066"/>
      <c r="Q1341" s="719"/>
    </row>
    <row r="1342" spans="1:17">
      <c r="A1342" s="2139"/>
      <c r="B1342" s="23">
        <v>5</v>
      </c>
      <c r="C1342" s="1182"/>
      <c r="D1342" s="1238"/>
      <c r="E1342" s="1238"/>
      <c r="F1342" s="717"/>
      <c r="G1342" s="717"/>
      <c r="H1342" s="717"/>
      <c r="I1342" s="717"/>
      <c r="J1342" s="717"/>
      <c r="K1342" s="1070"/>
      <c r="L1342" s="717"/>
      <c r="M1342" s="716"/>
      <c r="N1342" s="1187"/>
      <c r="O1342" s="718"/>
      <c r="P1342" s="1066"/>
      <c r="Q1342" s="719"/>
    </row>
    <row r="1343" spans="1:17">
      <c r="A1343" s="2139"/>
      <c r="B1343" s="23">
        <v>6</v>
      </c>
      <c r="C1343" s="1182"/>
      <c r="D1343" s="1238"/>
      <c r="E1343" s="1238"/>
      <c r="F1343" s="717"/>
      <c r="G1343" s="717"/>
      <c r="H1343" s="717"/>
      <c r="I1343" s="717"/>
      <c r="J1343" s="717"/>
      <c r="K1343" s="1070"/>
      <c r="L1343" s="717"/>
      <c r="M1343" s="716"/>
      <c r="N1343" s="1187"/>
      <c r="O1343" s="718"/>
      <c r="P1343" s="1066"/>
      <c r="Q1343" s="719"/>
    </row>
    <row r="1344" spans="1:17">
      <c r="A1344" s="2139"/>
      <c r="B1344" s="23">
        <v>7</v>
      </c>
      <c r="C1344" s="1182"/>
      <c r="D1344" s="1238"/>
      <c r="E1344" s="1238"/>
      <c r="F1344" s="717"/>
      <c r="G1344" s="717"/>
      <c r="H1344" s="717"/>
      <c r="I1344" s="717"/>
      <c r="J1344" s="717"/>
      <c r="K1344" s="1070"/>
      <c r="L1344" s="717"/>
      <c r="M1344" s="716"/>
      <c r="N1344" s="1187"/>
      <c r="O1344" s="718"/>
      <c r="P1344" s="1066"/>
      <c r="Q1344" s="719"/>
    </row>
    <row r="1345" spans="1:17">
      <c r="A1345" s="2139"/>
      <c r="B1345" s="23">
        <v>8</v>
      </c>
      <c r="C1345" s="1182"/>
      <c r="D1345" s="1238"/>
      <c r="E1345" s="1238"/>
      <c r="F1345" s="717"/>
      <c r="G1345" s="717"/>
      <c r="H1345" s="717"/>
      <c r="I1345" s="717"/>
      <c r="J1345" s="717"/>
      <c r="K1345" s="1070"/>
      <c r="L1345" s="717"/>
      <c r="M1345" s="716"/>
      <c r="N1345" s="1187"/>
      <c r="O1345" s="718"/>
      <c r="P1345" s="1066"/>
      <c r="Q1345" s="719"/>
    </row>
    <row r="1346" spans="1:17">
      <c r="A1346" s="2139"/>
      <c r="B1346" s="23">
        <v>9</v>
      </c>
      <c r="C1346" s="1182"/>
      <c r="D1346" s="1238"/>
      <c r="E1346" s="1238"/>
      <c r="F1346" s="1182"/>
      <c r="G1346" s="1182"/>
      <c r="H1346" s="1182"/>
      <c r="I1346" s="1182"/>
      <c r="J1346" s="1182"/>
      <c r="K1346" s="1238"/>
      <c r="L1346" s="1182"/>
      <c r="M1346" s="716"/>
      <c r="N1346" s="1187"/>
      <c r="O1346" s="718"/>
      <c r="P1346" s="1066"/>
      <c r="Q1346" s="719"/>
    </row>
    <row r="1347" spans="1:17" ht="12" thickBot="1">
      <c r="A1347" s="2140"/>
      <c r="B1347" s="26">
        <v>10</v>
      </c>
      <c r="C1347" s="1183"/>
      <c r="D1347" s="1243"/>
      <c r="E1347" s="1243"/>
      <c r="F1347" s="1183"/>
      <c r="G1347" s="1183"/>
      <c r="H1347" s="1183"/>
      <c r="I1347" s="1183"/>
      <c r="J1347" s="1183"/>
      <c r="K1347" s="1243"/>
      <c r="L1347" s="1183"/>
      <c r="M1347" s="1188"/>
      <c r="N1347" s="1183"/>
      <c r="O1347" s="1184"/>
      <c r="P1347" s="1184"/>
      <c r="Q1347" s="1185"/>
    </row>
    <row r="1349" spans="1:17" ht="15">
      <c r="A1349" s="2013" t="s">
        <v>632</v>
      </c>
      <c r="B1349" s="2013"/>
      <c r="C1349" s="2013"/>
      <c r="D1349" s="2013"/>
      <c r="E1349" s="2013"/>
      <c r="F1349" s="2013"/>
      <c r="G1349" s="2013"/>
      <c r="H1349" s="2013"/>
      <c r="I1349" s="2013"/>
      <c r="J1349" s="2013"/>
      <c r="K1349" s="2013"/>
      <c r="L1349" s="2013"/>
      <c r="M1349" s="2013"/>
      <c r="N1349" s="2013"/>
      <c r="O1349" s="2013"/>
      <c r="P1349" s="2013"/>
      <c r="Q1349" s="2013"/>
    </row>
    <row r="1350" spans="1:17" ht="13.5" thickBot="1">
      <c r="A1350" s="1330"/>
      <c r="B1350" s="1330"/>
      <c r="C1350" s="1330"/>
      <c r="D1350" s="1330"/>
      <c r="E1350" s="1986" t="s">
        <v>559</v>
      </c>
      <c r="F1350" s="1986"/>
      <c r="G1350" s="1986"/>
      <c r="H1350" s="1986"/>
      <c r="I1350" s="1330">
        <v>2.8</v>
      </c>
      <c r="J1350" s="1330" t="s">
        <v>558</v>
      </c>
      <c r="K1350" s="1330" t="s">
        <v>560</v>
      </c>
      <c r="L1350" s="1331">
        <v>456</v>
      </c>
      <c r="M1350" s="1330"/>
      <c r="N1350" s="1330"/>
      <c r="O1350" s="1330"/>
      <c r="P1350" s="1330"/>
      <c r="Q1350" s="1330"/>
    </row>
    <row r="1351" spans="1:17">
      <c r="A1351" s="2015" t="s">
        <v>1</v>
      </c>
      <c r="B1351" s="2018" t="s">
        <v>0</v>
      </c>
      <c r="C1351" s="1990" t="s">
        <v>2</v>
      </c>
      <c r="D1351" s="1990" t="s">
        <v>3</v>
      </c>
      <c r="E1351" s="1990" t="s">
        <v>13</v>
      </c>
      <c r="F1351" s="1993" t="s">
        <v>14</v>
      </c>
      <c r="G1351" s="1994"/>
      <c r="H1351" s="1994"/>
      <c r="I1351" s="1995"/>
      <c r="J1351" s="1990" t="s">
        <v>4</v>
      </c>
      <c r="K1351" s="1990" t="s">
        <v>15</v>
      </c>
      <c r="L1351" s="1990" t="s">
        <v>5</v>
      </c>
      <c r="M1351" s="1990" t="s">
        <v>6</v>
      </c>
      <c r="N1351" s="1990" t="s">
        <v>16</v>
      </c>
      <c r="O1351" s="1990" t="s">
        <v>17</v>
      </c>
      <c r="P1351" s="2007" t="s">
        <v>25</v>
      </c>
      <c r="Q1351" s="2009" t="s">
        <v>26</v>
      </c>
    </row>
    <row r="1352" spans="1:17" ht="33.75">
      <c r="A1352" s="2016"/>
      <c r="B1352" s="2019"/>
      <c r="C1352" s="1991"/>
      <c r="D1352" s="1992"/>
      <c r="E1352" s="1992"/>
      <c r="F1352" s="1329" t="s">
        <v>18</v>
      </c>
      <c r="G1352" s="1329" t="s">
        <v>19</v>
      </c>
      <c r="H1352" s="1329" t="s">
        <v>20</v>
      </c>
      <c r="I1352" s="1329" t="s">
        <v>21</v>
      </c>
      <c r="J1352" s="1992"/>
      <c r="K1352" s="1992"/>
      <c r="L1352" s="1992"/>
      <c r="M1352" s="1992"/>
      <c r="N1352" s="1992"/>
      <c r="O1352" s="1992"/>
      <c r="P1352" s="2008"/>
      <c r="Q1352" s="2010"/>
    </row>
    <row r="1353" spans="1:17" ht="12" thickBot="1">
      <c r="A1353" s="2016"/>
      <c r="B1353" s="2019"/>
      <c r="C1353" s="2052"/>
      <c r="D1353" s="38" t="s">
        <v>7</v>
      </c>
      <c r="E1353" s="38" t="s">
        <v>8</v>
      </c>
      <c r="F1353" s="38" t="s">
        <v>9</v>
      </c>
      <c r="G1353" s="38" t="s">
        <v>9</v>
      </c>
      <c r="H1353" s="38" t="s">
        <v>9</v>
      </c>
      <c r="I1353" s="38" t="s">
        <v>9</v>
      </c>
      <c r="J1353" s="38" t="s">
        <v>22</v>
      </c>
      <c r="K1353" s="38" t="s">
        <v>9</v>
      </c>
      <c r="L1353" s="38" t="s">
        <v>22</v>
      </c>
      <c r="M1353" s="38" t="s">
        <v>23</v>
      </c>
      <c r="N1353" s="38" t="s">
        <v>10</v>
      </c>
      <c r="O1353" s="38" t="s">
        <v>24</v>
      </c>
      <c r="P1353" s="44" t="s">
        <v>27</v>
      </c>
      <c r="Q1353" s="40" t="s">
        <v>28</v>
      </c>
    </row>
    <row r="1354" spans="1:17">
      <c r="A1354" s="2082" t="s">
        <v>347</v>
      </c>
      <c r="B1354" s="60">
        <v>1</v>
      </c>
      <c r="C1354" s="1083" t="s">
        <v>633</v>
      </c>
      <c r="D1354" s="1031">
        <v>26</v>
      </c>
      <c r="E1354" s="1031" t="s">
        <v>43</v>
      </c>
      <c r="F1354" s="808">
        <f t="shared" ref="F1354:F1372" si="252">G1354+H1354+I1354</f>
        <v>10.188000000000001</v>
      </c>
      <c r="G1354" s="1084">
        <v>1.3031800000000002</v>
      </c>
      <c r="H1354" s="1084">
        <v>4</v>
      </c>
      <c r="I1354" s="1084">
        <v>4.8848200000000004</v>
      </c>
      <c r="J1354" s="1366">
        <v>1401.78</v>
      </c>
      <c r="K1354" s="1333">
        <v>4.8848200000000004</v>
      </c>
      <c r="L1354" s="1366">
        <v>1401.78</v>
      </c>
      <c r="M1354" s="1033">
        <f>K1354/L1354</f>
        <v>3.4847265619426734E-3</v>
      </c>
      <c r="N1354" s="1084">
        <v>195.655</v>
      </c>
      <c r="O1354" s="1035">
        <f>M1354*N1354</f>
        <v>0.68180417547689376</v>
      </c>
      <c r="P1354" s="1035">
        <f>M1354*60*1000</f>
        <v>209.08359371656042</v>
      </c>
      <c r="Q1354" s="1036">
        <f>P1354*N1354/1000</f>
        <v>40.908250528613628</v>
      </c>
    </row>
    <row r="1355" spans="1:17">
      <c r="A1355" s="2083"/>
      <c r="B1355" s="56">
        <v>2</v>
      </c>
      <c r="C1355" s="1086" t="s">
        <v>634</v>
      </c>
      <c r="D1355" s="1038">
        <v>18</v>
      </c>
      <c r="E1355" s="1038" t="s">
        <v>43</v>
      </c>
      <c r="F1355" s="704">
        <f>G1355+H1355+I1355</f>
        <v>9.2689999999999984</v>
      </c>
      <c r="G1355" s="1087">
        <v>2.754</v>
      </c>
      <c r="H1355" s="1087">
        <v>2.34</v>
      </c>
      <c r="I1355" s="1087">
        <v>4.1749999999999998</v>
      </c>
      <c r="J1355" s="1367">
        <v>993.94</v>
      </c>
      <c r="K1355" s="1088">
        <v>4.1749999999999998</v>
      </c>
      <c r="L1355" s="1367">
        <v>993.94</v>
      </c>
      <c r="M1355" s="705">
        <f t="shared" ref="M1355:M1363" si="253">K1355/L1355</f>
        <v>4.2004547558202703E-3</v>
      </c>
      <c r="N1355" s="1087">
        <v>195.655</v>
      </c>
      <c r="O1355" s="1041">
        <f t="shared" ref="O1355:O1372" si="254">M1355*N1355</f>
        <v>0.82183997525001495</v>
      </c>
      <c r="P1355" s="1035">
        <f t="shared" ref="P1355:P1372" si="255">M1355*60*1000</f>
        <v>252.02728534921621</v>
      </c>
      <c r="Q1355" s="1042">
        <f t="shared" ref="Q1355:Q1372" si="256">P1355*N1355/1000</f>
        <v>49.310398515000898</v>
      </c>
    </row>
    <row r="1356" spans="1:17">
      <c r="A1356" s="2083"/>
      <c r="B1356" s="56">
        <v>3</v>
      </c>
      <c r="C1356" s="1086" t="s">
        <v>635</v>
      </c>
      <c r="D1356" s="1038">
        <v>25</v>
      </c>
      <c r="E1356" s="1038">
        <v>2012</v>
      </c>
      <c r="F1356" s="704">
        <f t="shared" si="252"/>
        <v>9.6120000000000001</v>
      </c>
      <c r="G1356" s="1087">
        <v>1.3598400000000002</v>
      </c>
      <c r="H1356" s="1087">
        <v>1.92</v>
      </c>
      <c r="I1356" s="1087">
        <v>6.33216</v>
      </c>
      <c r="J1356" s="1367">
        <v>1472.33</v>
      </c>
      <c r="K1356" s="1088">
        <v>6.33216</v>
      </c>
      <c r="L1356" s="1367">
        <v>1472.33</v>
      </c>
      <c r="M1356" s="705">
        <f t="shared" si="253"/>
        <v>4.3007749621348478E-3</v>
      </c>
      <c r="N1356" s="1087">
        <v>195.655</v>
      </c>
      <c r="O1356" s="1041">
        <f t="shared" si="254"/>
        <v>0.84146812521649361</v>
      </c>
      <c r="P1356" s="1035">
        <f t="shared" si="255"/>
        <v>258.04649772809086</v>
      </c>
      <c r="Q1356" s="1042">
        <f t="shared" si="256"/>
        <v>50.488087512989615</v>
      </c>
    </row>
    <row r="1357" spans="1:17">
      <c r="A1357" s="2083"/>
      <c r="B1357" s="15">
        <v>4</v>
      </c>
      <c r="C1357" s="1086" t="s">
        <v>636</v>
      </c>
      <c r="D1357" s="1038">
        <v>20</v>
      </c>
      <c r="E1357" s="1038" t="s">
        <v>43</v>
      </c>
      <c r="F1357" s="704">
        <f t="shared" si="252"/>
        <v>11.194800000000001</v>
      </c>
      <c r="G1357" s="1087">
        <v>2.1530800000000001</v>
      </c>
      <c r="H1357" s="1087">
        <v>3.1999979999999999</v>
      </c>
      <c r="I1357" s="1087">
        <v>5.8417219999999999</v>
      </c>
      <c r="J1357" s="1367">
        <v>1298.9000000000001</v>
      </c>
      <c r="K1357" s="1088">
        <v>5.8417219999999999</v>
      </c>
      <c r="L1357" s="1367">
        <v>1298.9000000000001</v>
      </c>
      <c r="M1357" s="705">
        <f t="shared" si="253"/>
        <v>4.4974378320117017E-3</v>
      </c>
      <c r="N1357" s="1087">
        <v>195.655</v>
      </c>
      <c r="O1357" s="1041">
        <f t="shared" si="254"/>
        <v>0.87994619902224946</v>
      </c>
      <c r="P1357" s="1035">
        <f t="shared" si="255"/>
        <v>269.84626992070207</v>
      </c>
      <c r="Q1357" s="1042">
        <f t="shared" si="256"/>
        <v>52.79677194133496</v>
      </c>
    </row>
    <row r="1358" spans="1:17">
      <c r="A1358" s="2083"/>
      <c r="B1358" s="15">
        <v>5</v>
      </c>
      <c r="C1358" s="1086" t="s">
        <v>637</v>
      </c>
      <c r="D1358" s="1038">
        <v>60</v>
      </c>
      <c r="E1358" s="1038">
        <v>1965</v>
      </c>
      <c r="F1358" s="704">
        <f t="shared" si="252"/>
        <v>29.278999999999996</v>
      </c>
      <c r="G1358" s="1087">
        <v>4.9022230000000002</v>
      </c>
      <c r="H1358" s="1087">
        <v>9.52</v>
      </c>
      <c r="I1358" s="1087">
        <v>14.856776999999999</v>
      </c>
      <c r="J1358" s="1367">
        <v>2700.7200000000003</v>
      </c>
      <c r="K1358" s="1088">
        <v>14.856776999999999</v>
      </c>
      <c r="L1358" s="1367">
        <v>2700.7200000000003</v>
      </c>
      <c r="M1358" s="705">
        <f t="shared" si="253"/>
        <v>5.5010430551852832E-3</v>
      </c>
      <c r="N1358" s="1087">
        <v>195.655</v>
      </c>
      <c r="O1358" s="1041">
        <f t="shared" si="254"/>
        <v>1.0763065789622766</v>
      </c>
      <c r="P1358" s="1035">
        <f t="shared" si="255"/>
        <v>330.06258331111701</v>
      </c>
      <c r="Q1358" s="1042">
        <f t="shared" si="256"/>
        <v>64.578394737736602</v>
      </c>
    </row>
    <row r="1359" spans="1:17">
      <c r="A1359" s="2083"/>
      <c r="B1359" s="15">
        <v>6</v>
      </c>
      <c r="C1359" s="1086" t="s">
        <v>638</v>
      </c>
      <c r="D1359" s="1038">
        <v>22</v>
      </c>
      <c r="E1359" s="1038" t="s">
        <v>43</v>
      </c>
      <c r="F1359" s="704">
        <f t="shared" si="252"/>
        <v>13.008000000000003</v>
      </c>
      <c r="G1359" s="1087">
        <v>2.6630200000000004</v>
      </c>
      <c r="H1359" s="1087">
        <v>3.52</v>
      </c>
      <c r="I1359" s="1087">
        <v>6.8249800000000009</v>
      </c>
      <c r="J1359" s="1367">
        <v>1230.47</v>
      </c>
      <c r="K1359" s="1088">
        <v>6.8249800000000009</v>
      </c>
      <c r="L1359" s="1367">
        <v>1230.47</v>
      </c>
      <c r="M1359" s="705">
        <f t="shared" si="253"/>
        <v>5.546644778011655E-3</v>
      </c>
      <c r="N1359" s="1087">
        <v>195.655</v>
      </c>
      <c r="O1359" s="1041">
        <f t="shared" si="254"/>
        <v>1.0852287840418704</v>
      </c>
      <c r="P1359" s="1035">
        <f t="shared" si="255"/>
        <v>332.79868668069929</v>
      </c>
      <c r="Q1359" s="1042">
        <f t="shared" si="256"/>
        <v>65.113727042512224</v>
      </c>
    </row>
    <row r="1360" spans="1:17">
      <c r="A1360" s="2083"/>
      <c r="B1360" s="15">
        <v>7</v>
      </c>
      <c r="C1360" s="1086" t="s">
        <v>639</v>
      </c>
      <c r="D1360" s="1038">
        <v>45</v>
      </c>
      <c r="E1360" s="1038" t="s">
        <v>43</v>
      </c>
      <c r="F1360" s="704">
        <f t="shared" si="252"/>
        <v>26.454000000000001</v>
      </c>
      <c r="G1360" s="1087">
        <v>4.9860800000000003</v>
      </c>
      <c r="H1360" s="1087">
        <v>7.2</v>
      </c>
      <c r="I1360" s="1087">
        <v>14.26792</v>
      </c>
      <c r="J1360" s="1367">
        <v>2324.67</v>
      </c>
      <c r="K1360" s="1088">
        <v>14.26792</v>
      </c>
      <c r="L1360" s="1367">
        <v>2324.67</v>
      </c>
      <c r="M1360" s="705">
        <f t="shared" si="253"/>
        <v>6.1376109297233581E-3</v>
      </c>
      <c r="N1360" s="1087">
        <v>195.655</v>
      </c>
      <c r="O1360" s="1041">
        <f t="shared" si="254"/>
        <v>1.2008542664550237</v>
      </c>
      <c r="P1360" s="1035">
        <f t="shared" si="255"/>
        <v>368.25665578340147</v>
      </c>
      <c r="Q1360" s="1042">
        <f t="shared" si="256"/>
        <v>72.051255987301417</v>
      </c>
    </row>
    <row r="1361" spans="1:17">
      <c r="A1361" s="2083"/>
      <c r="B1361" s="15">
        <v>8</v>
      </c>
      <c r="C1361" s="1086" t="s">
        <v>640</v>
      </c>
      <c r="D1361" s="1038">
        <v>60</v>
      </c>
      <c r="E1361" s="1038">
        <v>1964</v>
      </c>
      <c r="F1361" s="704">
        <f t="shared" si="252"/>
        <v>33.097000000000001</v>
      </c>
      <c r="G1361" s="1087">
        <v>5.3260400000000008</v>
      </c>
      <c r="H1361" s="1087">
        <v>9.6</v>
      </c>
      <c r="I1361" s="1087">
        <v>18.170960000000001</v>
      </c>
      <c r="J1361" s="1367">
        <v>2880.44</v>
      </c>
      <c r="K1361" s="1088">
        <v>18.170960000000001</v>
      </c>
      <c r="L1361" s="1367">
        <v>2880.44</v>
      </c>
      <c r="M1361" s="705">
        <f t="shared" si="253"/>
        <v>6.3083973281859718E-3</v>
      </c>
      <c r="N1361" s="1087">
        <v>195.655</v>
      </c>
      <c r="O1361" s="1041">
        <f t="shared" si="254"/>
        <v>1.2342694792462263</v>
      </c>
      <c r="P1361" s="1035">
        <f t="shared" si="255"/>
        <v>378.5038396911583</v>
      </c>
      <c r="Q1361" s="1042">
        <f t="shared" si="256"/>
        <v>74.05616875477358</v>
      </c>
    </row>
    <row r="1362" spans="1:17">
      <c r="A1362" s="2083"/>
      <c r="B1362" s="15">
        <v>9</v>
      </c>
      <c r="C1362" s="1086" t="s">
        <v>641</v>
      </c>
      <c r="D1362" s="1038">
        <v>45</v>
      </c>
      <c r="E1362" s="1038">
        <v>1990</v>
      </c>
      <c r="F1362" s="704">
        <f t="shared" si="252"/>
        <v>27.747</v>
      </c>
      <c r="G1362" s="1087">
        <v>5.7226599999999994</v>
      </c>
      <c r="H1362" s="1087">
        <v>7.2</v>
      </c>
      <c r="I1362" s="1087">
        <v>14.824339999999999</v>
      </c>
      <c r="J1362" s="1367">
        <v>2324.8200000000002</v>
      </c>
      <c r="K1362" s="1088">
        <v>14.824339999999999</v>
      </c>
      <c r="L1362" s="1367">
        <v>2324.8200000000002</v>
      </c>
      <c r="M1362" s="705">
        <f t="shared" si="253"/>
        <v>6.3765538837415366E-3</v>
      </c>
      <c r="N1362" s="1087">
        <v>195.655</v>
      </c>
      <c r="O1362" s="1041">
        <f t="shared" si="254"/>
        <v>1.2476046501234503</v>
      </c>
      <c r="P1362" s="1035">
        <f t="shared" si="255"/>
        <v>382.59323302449224</v>
      </c>
      <c r="Q1362" s="1042">
        <f t="shared" si="256"/>
        <v>74.856279007407025</v>
      </c>
    </row>
    <row r="1363" spans="1:17" ht="12" thickBot="1">
      <c r="A1363" s="2146"/>
      <c r="B1363" s="55">
        <v>10</v>
      </c>
      <c r="C1363" s="1096" t="s">
        <v>642</v>
      </c>
      <c r="D1363" s="1097">
        <v>45</v>
      </c>
      <c r="E1363" s="1097">
        <v>1975</v>
      </c>
      <c r="F1363" s="824">
        <f t="shared" si="252"/>
        <v>28.416</v>
      </c>
      <c r="G1363" s="1098">
        <v>5.8926400000000001</v>
      </c>
      <c r="H1363" s="1098">
        <v>7.2</v>
      </c>
      <c r="I1363" s="1098">
        <v>15.323360000000001</v>
      </c>
      <c r="J1363" s="1401">
        <v>2310.6799999999998</v>
      </c>
      <c r="K1363" s="1099">
        <v>15.323360000000001</v>
      </c>
      <c r="L1363" s="1401">
        <v>2310.6799999999998</v>
      </c>
      <c r="M1363" s="825">
        <f t="shared" si="253"/>
        <v>6.6315370367164657E-3</v>
      </c>
      <c r="N1363" s="1098">
        <v>195.655</v>
      </c>
      <c r="O1363" s="1317">
        <f t="shared" si="254"/>
        <v>1.2974933789187602</v>
      </c>
      <c r="P1363" s="1318">
        <f t="shared" si="255"/>
        <v>397.89222220298791</v>
      </c>
      <c r="Q1363" s="1319">
        <f t="shared" si="256"/>
        <v>77.8496027351256</v>
      </c>
    </row>
    <row r="1364" spans="1:17">
      <c r="A1364" s="2043" t="s">
        <v>339</v>
      </c>
      <c r="B1364" s="16">
        <v>1</v>
      </c>
      <c r="C1364" s="1340" t="s">
        <v>643</v>
      </c>
      <c r="D1364" s="1341">
        <v>60</v>
      </c>
      <c r="E1364" s="1341">
        <v>1967</v>
      </c>
      <c r="F1364" s="1376">
        <f t="shared" si="252"/>
        <v>40.616</v>
      </c>
      <c r="G1364" s="1377">
        <v>4.8727600000000004</v>
      </c>
      <c r="H1364" s="1377">
        <v>9.6</v>
      </c>
      <c r="I1364" s="1377">
        <v>26.143240000000002</v>
      </c>
      <c r="J1364" s="1378">
        <v>2703.14</v>
      </c>
      <c r="K1364" s="1379">
        <v>26.143240000000002</v>
      </c>
      <c r="L1364" s="1378">
        <v>2703.14</v>
      </c>
      <c r="M1364" s="1380">
        <f>K1364/L1364</f>
        <v>9.6714339619849519E-3</v>
      </c>
      <c r="N1364" s="1377">
        <v>195.655</v>
      </c>
      <c r="O1364" s="1381">
        <f t="shared" si="254"/>
        <v>1.8922644118321659</v>
      </c>
      <c r="P1364" s="1381">
        <f t="shared" si="255"/>
        <v>580.28603771909718</v>
      </c>
      <c r="Q1364" s="1382">
        <f t="shared" si="256"/>
        <v>113.53586470992995</v>
      </c>
    </row>
    <row r="1365" spans="1:17">
      <c r="A1365" s="2044"/>
      <c r="B1365" s="67">
        <v>2</v>
      </c>
      <c r="C1365" s="1336" t="s">
        <v>644</v>
      </c>
      <c r="D1365" s="1337">
        <v>45</v>
      </c>
      <c r="E1365" s="1337">
        <v>1982</v>
      </c>
      <c r="F1365" s="1383">
        <f>G1365+H1365+I1365</f>
        <v>34.887</v>
      </c>
      <c r="G1365" s="1384">
        <v>5.0994000000000002</v>
      </c>
      <c r="H1365" s="1384">
        <v>7.2</v>
      </c>
      <c r="I1365" s="1384">
        <v>22.587600000000002</v>
      </c>
      <c r="J1365" s="1385">
        <v>2332.2000000000003</v>
      </c>
      <c r="K1365" s="1386">
        <v>22.587600000000002</v>
      </c>
      <c r="L1365" s="1385">
        <v>2332.2000000000003</v>
      </c>
      <c r="M1365" s="1390">
        <f>K1365/L1365</f>
        <v>9.6851041934653964E-3</v>
      </c>
      <c r="N1365" s="1384">
        <v>195.655</v>
      </c>
      <c r="O1365" s="1392">
        <f t="shared" si="254"/>
        <v>1.8949390609724721</v>
      </c>
      <c r="P1365" s="1392">
        <f t="shared" si="255"/>
        <v>581.1062516079237</v>
      </c>
      <c r="Q1365" s="1391">
        <f t="shared" si="256"/>
        <v>113.69634365834831</v>
      </c>
    </row>
    <row r="1366" spans="1:17">
      <c r="A1366" s="2044"/>
      <c r="B1366" s="17">
        <v>3</v>
      </c>
      <c r="C1366" s="1336" t="s">
        <v>645</v>
      </c>
      <c r="D1366" s="1337">
        <v>75</v>
      </c>
      <c r="E1366" s="1337" t="s">
        <v>43</v>
      </c>
      <c r="F1366" s="1383">
        <f t="shared" si="252"/>
        <v>59.999000000000009</v>
      </c>
      <c r="G1366" s="1384">
        <v>7.7057600000000006</v>
      </c>
      <c r="H1366" s="1384">
        <v>12</v>
      </c>
      <c r="I1366" s="1384">
        <v>40.293240000000004</v>
      </c>
      <c r="J1366" s="1385">
        <v>4020.7000000000003</v>
      </c>
      <c r="K1366" s="1386">
        <v>40.293240000000004</v>
      </c>
      <c r="L1366" s="1385">
        <v>4020.7000000000003</v>
      </c>
      <c r="M1366" s="1390">
        <f t="shared" ref="M1366:M1372" si="257">K1366/L1366</f>
        <v>1.0021449001417665E-2</v>
      </c>
      <c r="N1366" s="1384">
        <v>195.655</v>
      </c>
      <c r="O1366" s="1392">
        <f t="shared" si="254"/>
        <v>1.9607466043723731</v>
      </c>
      <c r="P1366" s="1392">
        <f t="shared" si="255"/>
        <v>601.28694008505988</v>
      </c>
      <c r="Q1366" s="1391">
        <f t="shared" si="256"/>
        <v>117.6447962623424</v>
      </c>
    </row>
    <row r="1367" spans="1:17">
      <c r="A1367" s="2044"/>
      <c r="B1367" s="17">
        <v>4</v>
      </c>
      <c r="C1367" s="1336" t="s">
        <v>646</v>
      </c>
      <c r="D1367" s="1337">
        <v>60</v>
      </c>
      <c r="E1367" s="1337">
        <v>1963</v>
      </c>
      <c r="F1367" s="1383">
        <f t="shared" si="252"/>
        <v>44.635999999999996</v>
      </c>
      <c r="G1367" s="1384">
        <v>5.4960199999999997</v>
      </c>
      <c r="H1367" s="1384">
        <v>9.6</v>
      </c>
      <c r="I1367" s="1384">
        <v>29.53998</v>
      </c>
      <c r="J1367" s="1385">
        <v>2908.85</v>
      </c>
      <c r="K1367" s="1386">
        <v>29.53998</v>
      </c>
      <c r="L1367" s="1385">
        <v>2908.85</v>
      </c>
      <c r="M1367" s="1390">
        <f t="shared" si="257"/>
        <v>1.0155209103253864E-2</v>
      </c>
      <c r="N1367" s="1384">
        <v>195.655</v>
      </c>
      <c r="O1367" s="1392">
        <f t="shared" si="254"/>
        <v>1.9869174370971348</v>
      </c>
      <c r="P1367" s="1392">
        <f t="shared" si="255"/>
        <v>609.31254619523179</v>
      </c>
      <c r="Q1367" s="1391">
        <f t="shared" si="256"/>
        <v>119.21504622582808</v>
      </c>
    </row>
    <row r="1368" spans="1:17">
      <c r="A1368" s="2044"/>
      <c r="B1368" s="17">
        <v>5</v>
      </c>
      <c r="C1368" s="1336" t="s">
        <v>647</v>
      </c>
      <c r="D1368" s="1337">
        <v>75</v>
      </c>
      <c r="E1368" s="1337">
        <v>1988</v>
      </c>
      <c r="F1368" s="1383">
        <f t="shared" si="252"/>
        <v>62.642000000000003</v>
      </c>
      <c r="G1368" s="1384">
        <v>9.4055600000000013</v>
      </c>
      <c r="H1368" s="1384">
        <v>12</v>
      </c>
      <c r="I1368" s="1384">
        <v>41.236440000000002</v>
      </c>
      <c r="J1368" s="1385">
        <v>4024.57</v>
      </c>
      <c r="K1368" s="1386">
        <v>41.236440000000002</v>
      </c>
      <c r="L1368" s="1385">
        <v>4024.57</v>
      </c>
      <c r="M1368" s="1390">
        <f t="shared" si="257"/>
        <v>1.0246172883065769E-2</v>
      </c>
      <c r="N1368" s="1384">
        <v>195.655</v>
      </c>
      <c r="O1368" s="1392">
        <f t="shared" si="254"/>
        <v>2.0047149554362331</v>
      </c>
      <c r="P1368" s="1392">
        <f t="shared" si="255"/>
        <v>614.77037298394623</v>
      </c>
      <c r="Q1368" s="1391">
        <f t="shared" si="256"/>
        <v>120.28289732617401</v>
      </c>
    </row>
    <row r="1369" spans="1:17">
      <c r="A1369" s="2044"/>
      <c r="B1369" s="17">
        <v>6</v>
      </c>
      <c r="C1369" s="1336" t="s">
        <v>648</v>
      </c>
      <c r="D1369" s="1337">
        <v>18</v>
      </c>
      <c r="E1369" s="1337" t="s">
        <v>43</v>
      </c>
      <c r="F1369" s="1383">
        <f t="shared" si="252"/>
        <v>14.748000000000001</v>
      </c>
      <c r="G1369" s="1384">
        <v>1.9831000000000001</v>
      </c>
      <c r="H1369" s="1384">
        <v>2.88</v>
      </c>
      <c r="I1369" s="1384">
        <v>9.8849</v>
      </c>
      <c r="J1369" s="1385">
        <v>960.39</v>
      </c>
      <c r="K1369" s="1386">
        <v>9.8849</v>
      </c>
      <c r="L1369" s="1385">
        <v>960.39</v>
      </c>
      <c r="M1369" s="1390">
        <f t="shared" si="257"/>
        <v>1.0292589468861609E-2</v>
      </c>
      <c r="N1369" s="1384">
        <v>195.655</v>
      </c>
      <c r="O1369" s="1392">
        <f t="shared" si="254"/>
        <v>2.013796592530118</v>
      </c>
      <c r="P1369" s="1392">
        <f t="shared" si="255"/>
        <v>617.55536813169658</v>
      </c>
      <c r="Q1369" s="1391">
        <f t="shared" si="256"/>
        <v>120.8277955518071</v>
      </c>
    </row>
    <row r="1370" spans="1:17">
      <c r="A1370" s="2044"/>
      <c r="B1370" s="17">
        <v>7</v>
      </c>
      <c r="C1370" s="1336" t="s">
        <v>649</v>
      </c>
      <c r="D1370" s="1337">
        <v>54</v>
      </c>
      <c r="E1370" s="1337">
        <v>1989</v>
      </c>
      <c r="F1370" s="1383">
        <f t="shared" si="252"/>
        <v>47.754999999999995</v>
      </c>
      <c r="G1370" s="1384">
        <v>7.7624199999999997</v>
      </c>
      <c r="H1370" s="1384">
        <v>8.64</v>
      </c>
      <c r="I1370" s="1384">
        <v>31.35258</v>
      </c>
      <c r="J1370" s="1385">
        <v>2997.89</v>
      </c>
      <c r="K1370" s="1386">
        <v>31.35258</v>
      </c>
      <c r="L1370" s="1385">
        <v>2997.89</v>
      </c>
      <c r="M1370" s="1390">
        <f t="shared" si="257"/>
        <v>1.0458215611646858E-2</v>
      </c>
      <c r="N1370" s="1384">
        <v>195.655</v>
      </c>
      <c r="O1370" s="1392">
        <f t="shared" si="254"/>
        <v>2.0462021754967661</v>
      </c>
      <c r="P1370" s="1392">
        <f t="shared" si="255"/>
        <v>627.49293669881149</v>
      </c>
      <c r="Q1370" s="1391">
        <f t="shared" si="256"/>
        <v>122.77213052980596</v>
      </c>
    </row>
    <row r="1371" spans="1:17">
      <c r="A1371" s="2044"/>
      <c r="B1371" s="17">
        <v>8</v>
      </c>
      <c r="C1371" s="1336" t="s">
        <v>650</v>
      </c>
      <c r="D1371" s="1337">
        <v>60</v>
      </c>
      <c r="E1371" s="1337">
        <v>1969</v>
      </c>
      <c r="F1371" s="1383">
        <f t="shared" si="252"/>
        <v>43.044999999999995</v>
      </c>
      <c r="G1371" s="1384">
        <v>5.1560600000000001</v>
      </c>
      <c r="H1371" s="1384">
        <v>9.6</v>
      </c>
      <c r="I1371" s="1384">
        <v>28.288939999999997</v>
      </c>
      <c r="J1371" s="1385">
        <v>2701.09</v>
      </c>
      <c r="K1371" s="1386">
        <v>28.288939999999997</v>
      </c>
      <c r="L1371" s="1385">
        <v>2701.09</v>
      </c>
      <c r="M1371" s="1390">
        <f t="shared" si="257"/>
        <v>1.0473157132861177E-2</v>
      </c>
      <c r="N1371" s="1384">
        <v>195.655</v>
      </c>
      <c r="O1371" s="1392">
        <f t="shared" si="254"/>
        <v>2.0491255588299535</v>
      </c>
      <c r="P1371" s="1392">
        <f t="shared" si="255"/>
        <v>628.38942797167067</v>
      </c>
      <c r="Q1371" s="1391">
        <f t="shared" si="256"/>
        <v>122.94753352979723</v>
      </c>
    </row>
    <row r="1372" spans="1:17">
      <c r="A1372" s="2044"/>
      <c r="B1372" s="17">
        <v>9</v>
      </c>
      <c r="C1372" s="1336" t="s">
        <v>651</v>
      </c>
      <c r="D1372" s="1337">
        <v>60</v>
      </c>
      <c r="E1372" s="1337">
        <v>1968</v>
      </c>
      <c r="F1372" s="1383">
        <f t="shared" si="252"/>
        <v>43.929000000000002</v>
      </c>
      <c r="G1372" s="1384">
        <v>5.9493</v>
      </c>
      <c r="H1372" s="1384">
        <v>9.6</v>
      </c>
      <c r="I1372" s="1384">
        <v>28.3797</v>
      </c>
      <c r="J1372" s="1385">
        <v>2701.06</v>
      </c>
      <c r="K1372" s="1386">
        <v>28.3797</v>
      </c>
      <c r="L1372" s="1385">
        <v>2701.06</v>
      </c>
      <c r="M1372" s="1390">
        <f t="shared" si="257"/>
        <v>1.0506875078672817E-2</v>
      </c>
      <c r="N1372" s="1384">
        <v>195.655</v>
      </c>
      <c r="O1372" s="1392">
        <f t="shared" si="254"/>
        <v>2.05572264351773</v>
      </c>
      <c r="P1372" s="1392">
        <f t="shared" si="255"/>
        <v>630.41250472036904</v>
      </c>
      <c r="Q1372" s="1391">
        <f t="shared" si="256"/>
        <v>123.34335861106379</v>
      </c>
    </row>
    <row r="1373" spans="1:17" ht="12" thickBot="1">
      <c r="A1373" s="2045"/>
      <c r="B1373" s="20">
        <v>10</v>
      </c>
      <c r="C1373" s="1393"/>
      <c r="D1373" s="1394"/>
      <c r="E1373" s="1394"/>
      <c r="F1373" s="1395"/>
      <c r="G1373" s="1395"/>
      <c r="H1373" s="1395"/>
      <c r="I1373" s="1395"/>
      <c r="J1373" s="1395"/>
      <c r="K1373" s="1400"/>
      <c r="L1373" s="1395"/>
      <c r="M1373" s="1397"/>
      <c r="N1373" s="1396"/>
      <c r="O1373" s="1398"/>
      <c r="P1373" s="1398"/>
      <c r="Q1373" s="1399"/>
    </row>
    <row r="1374" spans="1:17">
      <c r="A1374" s="2149" t="s">
        <v>340</v>
      </c>
      <c r="B1374" s="105">
        <v>1</v>
      </c>
      <c r="C1374" s="1368" t="s">
        <v>652</v>
      </c>
      <c r="D1374" s="1369">
        <v>14</v>
      </c>
      <c r="E1374" s="1369">
        <v>1992</v>
      </c>
      <c r="F1374" s="1056">
        <f t="shared" ref="F1374:F1392" si="258">G1374+H1374+I1374</f>
        <v>15.758000000000001</v>
      </c>
      <c r="G1374" s="1175">
        <v>1.9831000000000001</v>
      </c>
      <c r="H1374" s="1175">
        <v>2.2400000000000002</v>
      </c>
      <c r="I1374" s="1175">
        <v>11.5349</v>
      </c>
      <c r="J1374" s="1370">
        <v>773.29</v>
      </c>
      <c r="K1374" s="1371">
        <v>11.5349</v>
      </c>
      <c r="L1374" s="1370">
        <v>773.29</v>
      </c>
      <c r="M1374" s="1057">
        <f>K1374/L1374</f>
        <v>1.4916654812554152E-2</v>
      </c>
      <c r="N1374" s="1175">
        <v>195.655</v>
      </c>
      <c r="O1374" s="1058">
        <f>M1374*N1374</f>
        <v>2.9185180973502827</v>
      </c>
      <c r="P1374" s="1058">
        <f>M1374*60*1000</f>
        <v>894.99928875324906</v>
      </c>
      <c r="Q1374" s="1059">
        <f>P1374*N1374/1000</f>
        <v>175.11108584101697</v>
      </c>
    </row>
    <row r="1375" spans="1:17">
      <c r="A1375" s="2063"/>
      <c r="B1375" s="97">
        <v>2</v>
      </c>
      <c r="C1375" s="1174" t="s">
        <v>653</v>
      </c>
      <c r="D1375" s="1230">
        <v>45</v>
      </c>
      <c r="E1375" s="1230">
        <v>1990</v>
      </c>
      <c r="F1375" s="713">
        <f>G1375+H1375+I1375</f>
        <v>48.515000000000001</v>
      </c>
      <c r="G1375" s="1186">
        <v>6.1759400000000007</v>
      </c>
      <c r="H1375" s="1186">
        <v>7.2</v>
      </c>
      <c r="I1375" s="1186">
        <v>35.139060000000001</v>
      </c>
      <c r="J1375" s="1372">
        <v>2345.0500000000002</v>
      </c>
      <c r="K1375" s="1339">
        <v>35.139060000000001</v>
      </c>
      <c r="L1375" s="1372">
        <v>2345.0500000000002</v>
      </c>
      <c r="M1375" s="712">
        <f t="shared" ref="M1375:M1383" si="259">K1375/L1375</f>
        <v>1.498435427816038E-2</v>
      </c>
      <c r="N1375" s="1186">
        <v>195.655</v>
      </c>
      <c r="O1375" s="714">
        <f t="shared" ref="O1375:O1383" si="260">M1375*N1375</f>
        <v>2.9317638362934693</v>
      </c>
      <c r="P1375" s="1058">
        <f t="shared" ref="P1375:P1383" si="261">M1375*60*1000</f>
        <v>899.06125668962272</v>
      </c>
      <c r="Q1375" s="715">
        <f t="shared" ref="Q1375:Q1383" si="262">P1375*N1375/1000</f>
        <v>175.90583017760812</v>
      </c>
    </row>
    <row r="1376" spans="1:17">
      <c r="A1376" s="2063"/>
      <c r="B1376" s="97">
        <v>3</v>
      </c>
      <c r="C1376" s="1174" t="s">
        <v>654</v>
      </c>
      <c r="D1376" s="1230">
        <v>25</v>
      </c>
      <c r="E1376" s="1230">
        <v>1972</v>
      </c>
      <c r="F1376" s="713">
        <f t="shared" si="258"/>
        <v>26.063000000000002</v>
      </c>
      <c r="G1376" s="1186">
        <v>2.7196800000000003</v>
      </c>
      <c r="H1376" s="1186">
        <v>4</v>
      </c>
      <c r="I1376" s="1186">
        <v>19.343320000000002</v>
      </c>
      <c r="J1376" s="1372">
        <v>1286.01</v>
      </c>
      <c r="K1376" s="1339">
        <v>19.343320000000002</v>
      </c>
      <c r="L1376" s="1372">
        <v>1286.01</v>
      </c>
      <c r="M1376" s="712">
        <f t="shared" si="259"/>
        <v>1.5041344935109372E-2</v>
      </c>
      <c r="N1376" s="1186">
        <v>195.655</v>
      </c>
      <c r="O1376" s="714">
        <f t="shared" si="260"/>
        <v>2.9429143432788241</v>
      </c>
      <c r="P1376" s="1058">
        <f t="shared" si="261"/>
        <v>902.48069610656239</v>
      </c>
      <c r="Q1376" s="715">
        <f t="shared" si="262"/>
        <v>176.57486059672948</v>
      </c>
    </row>
    <row r="1377" spans="1:17">
      <c r="A1377" s="2063"/>
      <c r="B1377" s="97">
        <v>4</v>
      </c>
      <c r="C1377" s="1174" t="s">
        <v>655</v>
      </c>
      <c r="D1377" s="1230">
        <v>22</v>
      </c>
      <c r="E1377" s="1230">
        <v>1990</v>
      </c>
      <c r="F1377" s="713">
        <f t="shared" si="258"/>
        <v>24.541000000000004</v>
      </c>
      <c r="G1377" s="1186">
        <v>2.5497000000000001</v>
      </c>
      <c r="H1377" s="1186">
        <v>3.52</v>
      </c>
      <c r="I1377" s="1186">
        <v>18.471300000000003</v>
      </c>
      <c r="J1377" s="1372">
        <v>1225.9000000000001</v>
      </c>
      <c r="K1377" s="1339">
        <v>18.471300000000003</v>
      </c>
      <c r="L1377" s="1372">
        <v>1225.9000000000001</v>
      </c>
      <c r="M1377" s="712">
        <f t="shared" si="259"/>
        <v>1.5067542213883678E-2</v>
      </c>
      <c r="N1377" s="1186">
        <v>195.655</v>
      </c>
      <c r="O1377" s="714">
        <f t="shared" si="260"/>
        <v>2.9480399718574111</v>
      </c>
      <c r="P1377" s="1058">
        <f t="shared" si="261"/>
        <v>904.05253283302068</v>
      </c>
      <c r="Q1377" s="715">
        <f t="shared" si="262"/>
        <v>176.88239831144466</v>
      </c>
    </row>
    <row r="1378" spans="1:17">
      <c r="A1378" s="2063"/>
      <c r="B1378" s="97">
        <v>5</v>
      </c>
      <c r="C1378" s="1174" t="s">
        <v>656</v>
      </c>
      <c r="D1378" s="1230">
        <v>30</v>
      </c>
      <c r="E1378" s="1230">
        <v>1987</v>
      </c>
      <c r="F1378" s="713">
        <f t="shared" si="258"/>
        <v>30.555999999999997</v>
      </c>
      <c r="G1378" s="1186">
        <v>3.0891030000000002</v>
      </c>
      <c r="H1378" s="1186">
        <v>4.6399999999999997</v>
      </c>
      <c r="I1378" s="1186">
        <v>22.826896999999999</v>
      </c>
      <c r="J1378" s="1372">
        <v>1509.29</v>
      </c>
      <c r="K1378" s="1339">
        <v>22.826896999999999</v>
      </c>
      <c r="L1378" s="1372">
        <v>1509.29</v>
      </c>
      <c r="M1378" s="712">
        <f t="shared" si="259"/>
        <v>1.5124261738963354E-2</v>
      </c>
      <c r="N1378" s="1186">
        <v>195.655</v>
      </c>
      <c r="O1378" s="714">
        <f t="shared" si="260"/>
        <v>2.9591374305368752</v>
      </c>
      <c r="P1378" s="1058">
        <f t="shared" si="261"/>
        <v>907.45570433780119</v>
      </c>
      <c r="Q1378" s="715">
        <f t="shared" si="262"/>
        <v>177.5482458322125</v>
      </c>
    </row>
    <row r="1379" spans="1:17">
      <c r="A1379" s="2063"/>
      <c r="B1379" s="97">
        <v>6</v>
      </c>
      <c r="C1379" s="1174" t="s">
        <v>657</v>
      </c>
      <c r="D1379" s="1230">
        <v>37</v>
      </c>
      <c r="E1379" s="1230">
        <v>1991</v>
      </c>
      <c r="F1379" s="713">
        <f t="shared" si="258"/>
        <v>45.854620000000004</v>
      </c>
      <c r="G1379" s="1186">
        <v>4.9860800000000003</v>
      </c>
      <c r="H1379" s="1186">
        <v>5.6000000000000005</v>
      </c>
      <c r="I1379" s="1186">
        <v>35.268540000000002</v>
      </c>
      <c r="J1379" s="1372">
        <v>2330.33</v>
      </c>
      <c r="K1379" s="1339">
        <v>35.268540000000002</v>
      </c>
      <c r="L1379" s="1372">
        <v>2330.33</v>
      </c>
      <c r="M1379" s="712">
        <f t="shared" si="259"/>
        <v>1.5134568923714668E-2</v>
      </c>
      <c r="N1379" s="1186">
        <v>195.655</v>
      </c>
      <c r="O1379" s="714">
        <f t="shared" si="260"/>
        <v>2.9611540827693936</v>
      </c>
      <c r="P1379" s="1058">
        <f t="shared" si="261"/>
        <v>908.07413542288009</v>
      </c>
      <c r="Q1379" s="715">
        <f t="shared" si="262"/>
        <v>177.6692449661636</v>
      </c>
    </row>
    <row r="1380" spans="1:17">
      <c r="A1380" s="2063"/>
      <c r="B1380" s="97">
        <v>7</v>
      </c>
      <c r="C1380" s="1174" t="s">
        <v>658</v>
      </c>
      <c r="D1380" s="1230">
        <v>18</v>
      </c>
      <c r="E1380" s="1230" t="s">
        <v>43</v>
      </c>
      <c r="F1380" s="713">
        <f t="shared" si="258"/>
        <v>20.495999999999999</v>
      </c>
      <c r="G1380" s="1186">
        <v>2.7491430000000001</v>
      </c>
      <c r="H1380" s="1186">
        <v>2.88</v>
      </c>
      <c r="I1380" s="1186">
        <v>14.866857</v>
      </c>
      <c r="J1380" s="1372">
        <v>980.91</v>
      </c>
      <c r="K1380" s="1339">
        <v>14.866857</v>
      </c>
      <c r="L1380" s="1372">
        <v>980.91</v>
      </c>
      <c r="M1380" s="712">
        <f t="shared" si="259"/>
        <v>1.5156188641159739E-2</v>
      </c>
      <c r="N1380" s="1186">
        <v>195.655</v>
      </c>
      <c r="O1380" s="714">
        <f t="shared" si="260"/>
        <v>2.9653840885861089</v>
      </c>
      <c r="P1380" s="1058">
        <f t="shared" si="261"/>
        <v>909.37131846958425</v>
      </c>
      <c r="Q1380" s="715">
        <f t="shared" si="262"/>
        <v>177.92304531516649</v>
      </c>
    </row>
    <row r="1381" spans="1:17">
      <c r="A1381" s="2063"/>
      <c r="B1381" s="97">
        <v>8</v>
      </c>
      <c r="C1381" s="1174" t="s">
        <v>659</v>
      </c>
      <c r="D1381" s="1230">
        <v>45</v>
      </c>
      <c r="E1381" s="1230">
        <v>1976</v>
      </c>
      <c r="F1381" s="713">
        <f t="shared" si="258"/>
        <v>47.826999999999998</v>
      </c>
      <c r="G1381" s="1186">
        <v>4.9294200000000004</v>
      </c>
      <c r="H1381" s="1186">
        <v>7.2</v>
      </c>
      <c r="I1381" s="1186">
        <v>35.697580000000002</v>
      </c>
      <c r="J1381" s="1372">
        <v>2346.48</v>
      </c>
      <c r="K1381" s="1339">
        <v>35.697580000000002</v>
      </c>
      <c r="L1381" s="1372">
        <v>2346.48</v>
      </c>
      <c r="M1381" s="712">
        <f t="shared" si="259"/>
        <v>1.5213247076471993E-2</v>
      </c>
      <c r="N1381" s="1186">
        <v>195.655</v>
      </c>
      <c r="O1381" s="714">
        <f t="shared" si="260"/>
        <v>2.976547856747128</v>
      </c>
      <c r="P1381" s="1058">
        <f t="shared" si="261"/>
        <v>912.79482458831967</v>
      </c>
      <c r="Q1381" s="715">
        <f t="shared" si="262"/>
        <v>178.59287140482769</v>
      </c>
    </row>
    <row r="1382" spans="1:17">
      <c r="A1382" s="2063"/>
      <c r="B1382" s="97">
        <v>9</v>
      </c>
      <c r="C1382" s="1174" t="s">
        <v>660</v>
      </c>
      <c r="D1382" s="1230">
        <v>9</v>
      </c>
      <c r="E1382" s="1230" t="s">
        <v>43</v>
      </c>
      <c r="F1382" s="713">
        <f t="shared" si="258"/>
        <v>7.7920000000000007</v>
      </c>
      <c r="G1382" s="1186">
        <v>0</v>
      </c>
      <c r="H1382" s="1186">
        <v>0</v>
      </c>
      <c r="I1382" s="1186">
        <v>7.7920000000000007</v>
      </c>
      <c r="J1382" s="1372">
        <v>510.93</v>
      </c>
      <c r="K1382" s="1339">
        <v>7.7920000000000007</v>
      </c>
      <c r="L1382" s="1372">
        <v>510.93</v>
      </c>
      <c r="M1382" s="712">
        <f t="shared" si="259"/>
        <v>1.5250621415849531E-2</v>
      </c>
      <c r="N1382" s="1186">
        <v>195.655</v>
      </c>
      <c r="O1382" s="714">
        <f t="shared" si="260"/>
        <v>2.9838603331180398</v>
      </c>
      <c r="P1382" s="1058">
        <f t="shared" si="261"/>
        <v>915.03728495097175</v>
      </c>
      <c r="Q1382" s="715">
        <f t="shared" si="262"/>
        <v>179.03161998708237</v>
      </c>
    </row>
    <row r="1383" spans="1:17" ht="12" thickBot="1">
      <c r="A1383" s="2064"/>
      <c r="B1383" s="99">
        <v>10</v>
      </c>
      <c r="C1383" s="1283" t="s">
        <v>661</v>
      </c>
      <c r="D1383" s="1284">
        <v>30</v>
      </c>
      <c r="E1383" s="1284">
        <v>1985</v>
      </c>
      <c r="F1383" s="1285">
        <f t="shared" si="258"/>
        <v>31.526000000000003</v>
      </c>
      <c r="G1383" s="1286">
        <v>3.7962200000000004</v>
      </c>
      <c r="H1383" s="1286">
        <v>4.8</v>
      </c>
      <c r="I1383" s="1285">
        <v>22.929780000000001</v>
      </c>
      <c r="J1383" s="1403">
        <v>1495.9</v>
      </c>
      <c r="K1383" s="1404">
        <v>22.929780000000001</v>
      </c>
      <c r="L1383" s="1403">
        <v>1495.9</v>
      </c>
      <c r="M1383" s="1254">
        <f t="shared" si="259"/>
        <v>1.5328417674978273E-2</v>
      </c>
      <c r="N1383" s="1286">
        <v>195.655</v>
      </c>
      <c r="O1383" s="1179">
        <f t="shared" si="260"/>
        <v>2.9990815601978742</v>
      </c>
      <c r="P1383" s="1179">
        <f t="shared" si="261"/>
        <v>919.70506049869641</v>
      </c>
      <c r="Q1383" s="1180">
        <f t="shared" si="262"/>
        <v>179.94489361187246</v>
      </c>
    </row>
    <row r="1384" spans="1:17">
      <c r="A1384" s="2061" t="s">
        <v>348</v>
      </c>
      <c r="B1384" s="21">
        <v>1</v>
      </c>
      <c r="C1384" s="1061" t="s">
        <v>662</v>
      </c>
      <c r="D1384" s="1062">
        <v>40</v>
      </c>
      <c r="E1384" s="1062">
        <v>1985</v>
      </c>
      <c r="F1384" s="829">
        <f t="shared" si="258"/>
        <v>42.683</v>
      </c>
      <c r="G1384" s="1181">
        <v>4.7027800000000006</v>
      </c>
      <c r="H1384" s="1181">
        <v>6.4</v>
      </c>
      <c r="I1384" s="1181">
        <v>31.580220000000001</v>
      </c>
      <c r="J1384" s="1374">
        <v>1630.93</v>
      </c>
      <c r="K1384" s="1305">
        <v>31.580220000000001</v>
      </c>
      <c r="L1384" s="1374">
        <v>1630.93</v>
      </c>
      <c r="M1384" s="828">
        <f>K1384/L1384</f>
        <v>1.9363320314176573E-2</v>
      </c>
      <c r="N1384" s="1181">
        <v>195.655</v>
      </c>
      <c r="O1384" s="830">
        <f>M1384*N1384</f>
        <v>3.7885304360702174</v>
      </c>
      <c r="P1384" s="830">
        <f>M1384*60*1000</f>
        <v>1161.7992188505943</v>
      </c>
      <c r="Q1384" s="831">
        <f>P1384*N1384/1000</f>
        <v>227.31182616421304</v>
      </c>
    </row>
    <row r="1385" spans="1:17">
      <c r="A1385" s="2150"/>
      <c r="B1385" s="23">
        <v>2</v>
      </c>
      <c r="C1385" s="1182" t="s">
        <v>663</v>
      </c>
      <c r="D1385" s="1238">
        <v>18</v>
      </c>
      <c r="E1385" s="1238">
        <v>1989</v>
      </c>
      <c r="F1385" s="717">
        <f>G1385+H1385+I1385</f>
        <v>24.596000000000004</v>
      </c>
      <c r="G1385" s="1187">
        <v>2.0964200000000002</v>
      </c>
      <c r="H1385" s="1187">
        <v>2.88</v>
      </c>
      <c r="I1385" s="1187">
        <v>19.619580000000003</v>
      </c>
      <c r="J1385" s="1375">
        <v>999.98</v>
      </c>
      <c r="K1385" s="1308">
        <v>19.619580000000003</v>
      </c>
      <c r="L1385" s="1375">
        <v>999.98</v>
      </c>
      <c r="M1385" s="716">
        <f t="shared" ref="M1385:M1392" si="263">K1385/L1385</f>
        <v>1.9619972399447991E-2</v>
      </c>
      <c r="N1385" s="1187">
        <v>195.655</v>
      </c>
      <c r="O1385" s="718">
        <f t="shared" ref="O1385:O1392" si="264">M1385*N1385</f>
        <v>3.8387456998139968</v>
      </c>
      <c r="P1385" s="718">
        <f t="shared" ref="P1385:P1392" si="265">M1385*60*1000</f>
        <v>1177.1983439668793</v>
      </c>
      <c r="Q1385" s="719">
        <f t="shared" ref="Q1385:Q1392" si="266">P1385*N1385/1000</f>
        <v>230.32474198883975</v>
      </c>
    </row>
    <row r="1386" spans="1:17">
      <c r="A1386" s="2150"/>
      <c r="B1386" s="23">
        <v>3</v>
      </c>
      <c r="C1386" s="1182" t="s">
        <v>664</v>
      </c>
      <c r="D1386" s="1238">
        <v>40</v>
      </c>
      <c r="E1386" s="1238">
        <v>1993</v>
      </c>
      <c r="F1386" s="717">
        <f t="shared" si="258"/>
        <v>49.270539999999997</v>
      </c>
      <c r="G1386" s="1187">
        <v>4.2495000000000003</v>
      </c>
      <c r="H1386" s="1187">
        <v>6.08</v>
      </c>
      <c r="I1386" s="1187">
        <v>38.941040000000001</v>
      </c>
      <c r="J1386" s="1375">
        <v>1984.3300000000002</v>
      </c>
      <c r="K1386" s="1308">
        <v>38.941040000000001</v>
      </c>
      <c r="L1386" s="1375">
        <v>1984.3300000000002</v>
      </c>
      <c r="M1386" s="716">
        <f t="shared" si="263"/>
        <v>1.9624276204058801E-2</v>
      </c>
      <c r="N1386" s="1187">
        <v>195.655</v>
      </c>
      <c r="O1386" s="718">
        <f t="shared" si="264"/>
        <v>3.8395877607051245</v>
      </c>
      <c r="P1386" s="718">
        <f t="shared" si="265"/>
        <v>1177.4565722435279</v>
      </c>
      <c r="Q1386" s="719">
        <f t="shared" si="266"/>
        <v>230.37526564230745</v>
      </c>
    </row>
    <row r="1387" spans="1:17">
      <c r="A1387" s="2004"/>
      <c r="B1387" s="23">
        <v>4</v>
      </c>
      <c r="C1387" s="1182" t="s">
        <v>665</v>
      </c>
      <c r="D1387" s="1238">
        <v>40</v>
      </c>
      <c r="E1387" s="1238">
        <v>1986</v>
      </c>
      <c r="F1387" s="717">
        <f t="shared" si="258"/>
        <v>43.074000000000005</v>
      </c>
      <c r="G1387" s="1187">
        <v>3.2296200000000002</v>
      </c>
      <c r="H1387" s="1187">
        <v>6.4</v>
      </c>
      <c r="I1387" s="1187">
        <v>33.444380000000002</v>
      </c>
      <c r="J1387" s="1375">
        <v>1658.75</v>
      </c>
      <c r="K1387" s="1308">
        <v>33.444380000000002</v>
      </c>
      <c r="L1387" s="1375">
        <v>1658.75</v>
      </c>
      <c r="M1387" s="716">
        <f t="shared" si="263"/>
        <v>2.0162399397136398E-2</v>
      </c>
      <c r="N1387" s="1187">
        <v>195.655</v>
      </c>
      <c r="O1387" s="718">
        <f t="shared" si="264"/>
        <v>3.9448742540467219</v>
      </c>
      <c r="P1387" s="718">
        <f t="shared" si="265"/>
        <v>1209.743963828184</v>
      </c>
      <c r="Q1387" s="719">
        <f t="shared" si="266"/>
        <v>236.69245524280333</v>
      </c>
    </row>
    <row r="1388" spans="1:17">
      <c r="A1388" s="2004"/>
      <c r="B1388" s="23">
        <v>5</v>
      </c>
      <c r="C1388" s="1182" t="s">
        <v>666</v>
      </c>
      <c r="D1388" s="1238">
        <v>9</v>
      </c>
      <c r="E1388" s="1238" t="s">
        <v>43</v>
      </c>
      <c r="F1388" s="717">
        <f t="shared" si="258"/>
        <v>10.542</v>
      </c>
      <c r="G1388" s="1187">
        <v>0</v>
      </c>
      <c r="H1388" s="1187">
        <v>0</v>
      </c>
      <c r="I1388" s="1187">
        <v>10.542</v>
      </c>
      <c r="J1388" s="1375">
        <v>513.61</v>
      </c>
      <c r="K1388" s="1308">
        <v>10.542</v>
      </c>
      <c r="L1388" s="1375">
        <v>513.61</v>
      </c>
      <c r="M1388" s="716">
        <f t="shared" si="263"/>
        <v>2.0525301298650725E-2</v>
      </c>
      <c r="N1388" s="1187">
        <v>195.655</v>
      </c>
      <c r="O1388" s="718">
        <f t="shared" si="264"/>
        <v>4.0158778255875074</v>
      </c>
      <c r="P1388" s="718">
        <f t="shared" si="265"/>
        <v>1231.5180779190437</v>
      </c>
      <c r="Q1388" s="719">
        <f t="shared" si="266"/>
        <v>240.95266953525049</v>
      </c>
    </row>
    <row r="1389" spans="1:17">
      <c r="A1389" s="2004"/>
      <c r="B1389" s="23">
        <v>6</v>
      </c>
      <c r="C1389" s="1182" t="s">
        <v>667</v>
      </c>
      <c r="D1389" s="1238">
        <v>18</v>
      </c>
      <c r="E1389" s="1238">
        <v>1959</v>
      </c>
      <c r="F1389" s="717">
        <f t="shared" si="258"/>
        <v>17.359900000000003</v>
      </c>
      <c r="G1389" s="1187">
        <v>1.3598400000000002</v>
      </c>
      <c r="H1389" s="1187">
        <v>0.18</v>
      </c>
      <c r="I1389" s="1187">
        <v>15.820060000000002</v>
      </c>
      <c r="J1389" s="1375">
        <v>749.42</v>
      </c>
      <c r="K1389" s="1308">
        <v>15.820060000000002</v>
      </c>
      <c r="L1389" s="1375">
        <v>749.42</v>
      </c>
      <c r="M1389" s="716">
        <f t="shared" si="263"/>
        <v>2.1109738197539432E-2</v>
      </c>
      <c r="N1389" s="1187">
        <v>195.655</v>
      </c>
      <c r="O1389" s="718">
        <f t="shared" si="264"/>
        <v>4.1302258270395775</v>
      </c>
      <c r="P1389" s="718">
        <f t="shared" si="265"/>
        <v>1266.5842918523661</v>
      </c>
      <c r="Q1389" s="719">
        <f t="shared" si="266"/>
        <v>247.81354962237467</v>
      </c>
    </row>
    <row r="1390" spans="1:17">
      <c r="A1390" s="2004"/>
      <c r="B1390" s="23">
        <v>7</v>
      </c>
      <c r="C1390" s="1182" t="s">
        <v>668</v>
      </c>
      <c r="D1390" s="1238">
        <v>24</v>
      </c>
      <c r="E1390" s="1238">
        <v>1997</v>
      </c>
      <c r="F1390" s="717">
        <f t="shared" si="258"/>
        <v>32.116</v>
      </c>
      <c r="G1390" s="1187">
        <v>2.6063600000000005</v>
      </c>
      <c r="H1390" s="1187">
        <v>3.52</v>
      </c>
      <c r="I1390" s="1187">
        <v>25.989640000000001</v>
      </c>
      <c r="J1390" s="1375">
        <v>1184.83</v>
      </c>
      <c r="K1390" s="1308">
        <v>25.989640000000001</v>
      </c>
      <c r="L1390" s="1375">
        <v>1184.83</v>
      </c>
      <c r="M1390" s="716">
        <f t="shared" si="263"/>
        <v>2.1935332494957084E-2</v>
      </c>
      <c r="N1390" s="1187">
        <v>195.655</v>
      </c>
      <c r="O1390" s="718">
        <f t="shared" si="264"/>
        <v>4.291757479300828</v>
      </c>
      <c r="P1390" s="718">
        <f t="shared" si="265"/>
        <v>1316.119949697425</v>
      </c>
      <c r="Q1390" s="719">
        <f t="shared" si="266"/>
        <v>257.50544875804968</v>
      </c>
    </row>
    <row r="1391" spans="1:17">
      <c r="A1391" s="2004"/>
      <c r="B1391" s="23">
        <v>8</v>
      </c>
      <c r="C1391" s="1182" t="s">
        <v>669</v>
      </c>
      <c r="D1391" s="1238">
        <v>60</v>
      </c>
      <c r="E1391" s="1238">
        <v>1981</v>
      </c>
      <c r="F1391" s="717">
        <f t="shared" si="258"/>
        <v>40.928000000000004</v>
      </c>
      <c r="G1391" s="1187">
        <v>0</v>
      </c>
      <c r="H1391" s="1187">
        <v>0</v>
      </c>
      <c r="I1391" s="1187">
        <v>40.928000000000004</v>
      </c>
      <c r="J1391" s="1375">
        <v>1720.92</v>
      </c>
      <c r="K1391" s="1308">
        <v>40.928000000000004</v>
      </c>
      <c r="L1391" s="1375">
        <v>1720.92</v>
      </c>
      <c r="M1391" s="716">
        <f t="shared" si="263"/>
        <v>2.3782627896706415E-2</v>
      </c>
      <c r="N1391" s="1187">
        <v>195.655</v>
      </c>
      <c r="O1391" s="718">
        <f t="shared" si="264"/>
        <v>4.6531900611300934</v>
      </c>
      <c r="P1391" s="718">
        <f t="shared" si="265"/>
        <v>1426.9576738023848</v>
      </c>
      <c r="Q1391" s="719">
        <f t="shared" si="266"/>
        <v>279.19140366780562</v>
      </c>
    </row>
    <row r="1392" spans="1:17">
      <c r="A1392" s="2004"/>
      <c r="B1392" s="23">
        <v>9</v>
      </c>
      <c r="C1392" s="1241" t="s">
        <v>670</v>
      </c>
      <c r="D1392" s="1238">
        <v>18</v>
      </c>
      <c r="E1392" s="1238">
        <v>1982</v>
      </c>
      <c r="F1392" s="717">
        <f t="shared" si="258"/>
        <v>24.819000000000003</v>
      </c>
      <c r="G1392" s="1187">
        <v>1.8131200000000001</v>
      </c>
      <c r="H1392" s="1187">
        <v>0.18</v>
      </c>
      <c r="I1392" s="1187">
        <v>22.825880000000002</v>
      </c>
      <c r="J1392" s="1375">
        <v>954.24</v>
      </c>
      <c r="K1392" s="1308">
        <v>22.825880000000002</v>
      </c>
      <c r="L1392" s="1375">
        <v>954.24</v>
      </c>
      <c r="M1392" s="716">
        <f t="shared" si="263"/>
        <v>2.3920481220657278E-2</v>
      </c>
      <c r="N1392" s="1187">
        <v>195.655</v>
      </c>
      <c r="O1392" s="718">
        <f t="shared" si="264"/>
        <v>4.6801617532276998</v>
      </c>
      <c r="P1392" s="718">
        <f t="shared" si="265"/>
        <v>1435.2288732394368</v>
      </c>
      <c r="Q1392" s="719">
        <f t="shared" si="266"/>
        <v>280.80970519366201</v>
      </c>
    </row>
    <row r="1393" spans="1:17" ht="12" thickBot="1">
      <c r="A1393" s="2005"/>
      <c r="B1393" s="26">
        <v>10</v>
      </c>
      <c r="C1393" s="1183"/>
      <c r="D1393" s="1243"/>
      <c r="E1393" s="1243"/>
      <c r="F1393" s="1183"/>
      <c r="G1393" s="1183"/>
      <c r="H1393" s="1183"/>
      <c r="I1393" s="1183"/>
      <c r="J1393" s="1183"/>
      <c r="K1393" s="1243"/>
      <c r="L1393" s="1183"/>
      <c r="M1393" s="1188"/>
      <c r="N1393" s="1183"/>
      <c r="O1393" s="1184"/>
      <c r="P1393" s="1184"/>
      <c r="Q1393" s="1185"/>
    </row>
    <row r="1395" spans="1:17" ht="15">
      <c r="A1395" s="2013" t="s">
        <v>671</v>
      </c>
      <c r="B1395" s="2013"/>
      <c r="C1395" s="2013"/>
      <c r="D1395" s="2013"/>
      <c r="E1395" s="2013"/>
      <c r="F1395" s="2013"/>
      <c r="G1395" s="2013"/>
      <c r="H1395" s="2013"/>
      <c r="I1395" s="2013"/>
      <c r="J1395" s="2013"/>
      <c r="K1395" s="2013"/>
      <c r="L1395" s="2013"/>
      <c r="M1395" s="2013"/>
      <c r="N1395" s="2013"/>
      <c r="O1395" s="2013"/>
      <c r="P1395" s="2013"/>
      <c r="Q1395" s="2013"/>
    </row>
    <row r="1396" spans="1:17" ht="13.5" thickBot="1">
      <c r="A1396" s="1330"/>
      <c r="B1396" s="1330"/>
      <c r="C1396" s="1330"/>
      <c r="D1396" s="1330"/>
      <c r="E1396" s="1986" t="s">
        <v>559</v>
      </c>
      <c r="F1396" s="1986"/>
      <c r="G1396" s="1986"/>
      <c r="H1396" s="1986"/>
      <c r="I1396" s="1330">
        <v>2.8</v>
      </c>
      <c r="J1396" s="1330" t="s">
        <v>558</v>
      </c>
      <c r="K1396" s="1330" t="s">
        <v>560</v>
      </c>
      <c r="L1396" s="1331">
        <v>456</v>
      </c>
      <c r="M1396" s="1330"/>
      <c r="N1396" s="1330"/>
      <c r="O1396" s="1330"/>
      <c r="P1396" s="1330"/>
      <c r="Q1396" s="1330"/>
    </row>
    <row r="1397" spans="1:17">
      <c r="A1397" s="2015" t="s">
        <v>1</v>
      </c>
      <c r="B1397" s="2018" t="s">
        <v>0</v>
      </c>
      <c r="C1397" s="1990" t="s">
        <v>2</v>
      </c>
      <c r="D1397" s="1990" t="s">
        <v>3</v>
      </c>
      <c r="E1397" s="1990" t="s">
        <v>13</v>
      </c>
      <c r="F1397" s="1993" t="s">
        <v>14</v>
      </c>
      <c r="G1397" s="1994"/>
      <c r="H1397" s="1994"/>
      <c r="I1397" s="1995"/>
      <c r="J1397" s="1990" t="s">
        <v>4</v>
      </c>
      <c r="K1397" s="1990" t="s">
        <v>15</v>
      </c>
      <c r="L1397" s="1990" t="s">
        <v>5</v>
      </c>
      <c r="M1397" s="1990" t="s">
        <v>6</v>
      </c>
      <c r="N1397" s="1990" t="s">
        <v>16</v>
      </c>
      <c r="O1397" s="1990" t="s">
        <v>17</v>
      </c>
      <c r="P1397" s="2007" t="s">
        <v>25</v>
      </c>
      <c r="Q1397" s="2009" t="s">
        <v>26</v>
      </c>
    </row>
    <row r="1398" spans="1:17" ht="33.75">
      <c r="A1398" s="2016"/>
      <c r="B1398" s="2019"/>
      <c r="C1398" s="1991"/>
      <c r="D1398" s="1992"/>
      <c r="E1398" s="1992"/>
      <c r="F1398" s="1329" t="s">
        <v>18</v>
      </c>
      <c r="G1398" s="1329" t="s">
        <v>19</v>
      </c>
      <c r="H1398" s="1329" t="s">
        <v>20</v>
      </c>
      <c r="I1398" s="1329" t="s">
        <v>21</v>
      </c>
      <c r="J1398" s="1992"/>
      <c r="K1398" s="1992"/>
      <c r="L1398" s="1992"/>
      <c r="M1398" s="1992"/>
      <c r="N1398" s="1992"/>
      <c r="O1398" s="1992"/>
      <c r="P1398" s="2008"/>
      <c r="Q1398" s="2010"/>
    </row>
    <row r="1399" spans="1:17" ht="12" thickBot="1">
      <c r="A1399" s="2016"/>
      <c r="B1399" s="2019"/>
      <c r="C1399" s="2052"/>
      <c r="D1399" s="38" t="s">
        <v>7</v>
      </c>
      <c r="E1399" s="38" t="s">
        <v>8</v>
      </c>
      <c r="F1399" s="38" t="s">
        <v>9</v>
      </c>
      <c r="G1399" s="38" t="s">
        <v>9</v>
      </c>
      <c r="H1399" s="38" t="s">
        <v>9</v>
      </c>
      <c r="I1399" s="38" t="s">
        <v>9</v>
      </c>
      <c r="J1399" s="38" t="s">
        <v>22</v>
      </c>
      <c r="K1399" s="38" t="s">
        <v>9</v>
      </c>
      <c r="L1399" s="38" t="s">
        <v>22</v>
      </c>
      <c r="M1399" s="38" t="s">
        <v>23</v>
      </c>
      <c r="N1399" s="38" t="s">
        <v>10</v>
      </c>
      <c r="O1399" s="38" t="s">
        <v>24</v>
      </c>
      <c r="P1399" s="44" t="s">
        <v>27</v>
      </c>
      <c r="Q1399" s="40" t="s">
        <v>28</v>
      </c>
    </row>
    <row r="1400" spans="1:17">
      <c r="A1400" s="2082" t="s">
        <v>347</v>
      </c>
      <c r="B1400" s="60">
        <v>1</v>
      </c>
      <c r="C1400" s="1086"/>
      <c r="D1400" s="1031"/>
      <c r="E1400" s="1031"/>
      <c r="F1400" s="808"/>
      <c r="G1400" s="808"/>
      <c r="H1400" s="808"/>
      <c r="I1400" s="808"/>
      <c r="J1400" s="808"/>
      <c r="K1400" s="1032"/>
      <c r="L1400" s="808"/>
      <c r="M1400" s="1033"/>
      <c r="N1400" s="1084"/>
      <c r="O1400" s="1035"/>
      <c r="P1400" s="1035"/>
      <c r="Q1400" s="1036"/>
    </row>
    <row r="1401" spans="1:17">
      <c r="A1401" s="2083"/>
      <c r="B1401" s="56">
        <v>2</v>
      </c>
      <c r="C1401" s="1086"/>
      <c r="D1401" s="1038"/>
      <c r="E1401" s="1038"/>
      <c r="F1401" s="808"/>
      <c r="G1401" s="704"/>
      <c r="H1401" s="704"/>
      <c r="I1401" s="704"/>
      <c r="J1401" s="704"/>
      <c r="K1401" s="1040"/>
      <c r="L1401" s="704"/>
      <c r="M1401" s="705"/>
      <c r="N1401" s="1087"/>
      <c r="O1401" s="1041"/>
      <c r="P1401" s="1035"/>
      <c r="Q1401" s="1042"/>
    </row>
    <row r="1402" spans="1:17">
      <c r="A1402" s="2083"/>
      <c r="B1402" s="56">
        <v>3</v>
      </c>
      <c r="C1402" s="1086"/>
      <c r="D1402" s="1038"/>
      <c r="E1402" s="1038"/>
      <c r="F1402" s="808"/>
      <c r="G1402" s="704"/>
      <c r="H1402" s="704"/>
      <c r="I1402" s="704"/>
      <c r="J1402" s="704"/>
      <c r="K1402" s="1040"/>
      <c r="L1402" s="704"/>
      <c r="M1402" s="705"/>
      <c r="N1402" s="1087"/>
      <c r="O1402" s="1041"/>
      <c r="P1402" s="1035"/>
      <c r="Q1402" s="1042"/>
    </row>
    <row r="1403" spans="1:17">
      <c r="A1403" s="2083"/>
      <c r="B1403" s="15">
        <v>4</v>
      </c>
      <c r="C1403" s="1086"/>
      <c r="D1403" s="1038"/>
      <c r="E1403" s="1038"/>
      <c r="F1403" s="808"/>
      <c r="G1403" s="704"/>
      <c r="H1403" s="704"/>
      <c r="I1403" s="704"/>
      <c r="J1403" s="704"/>
      <c r="K1403" s="1040"/>
      <c r="L1403" s="704"/>
      <c r="M1403" s="705"/>
      <c r="N1403" s="1087"/>
      <c r="O1403" s="1041"/>
      <c r="P1403" s="1035"/>
      <c r="Q1403" s="1042"/>
    </row>
    <row r="1404" spans="1:17">
      <c r="A1404" s="2083"/>
      <c r="B1404" s="15">
        <v>5</v>
      </c>
      <c r="C1404" s="1086"/>
      <c r="D1404" s="1038"/>
      <c r="E1404" s="1038"/>
      <c r="F1404" s="808"/>
      <c r="G1404" s="704"/>
      <c r="H1404" s="704"/>
      <c r="I1404" s="704"/>
      <c r="J1404" s="704"/>
      <c r="K1404" s="1040"/>
      <c r="L1404" s="704"/>
      <c r="M1404" s="705"/>
      <c r="N1404" s="1087"/>
      <c r="O1404" s="1041"/>
      <c r="P1404" s="1035"/>
      <c r="Q1404" s="1042"/>
    </row>
    <row r="1405" spans="1:17">
      <c r="A1405" s="2083"/>
      <c r="B1405" s="15">
        <v>6</v>
      </c>
      <c r="C1405" s="1086"/>
      <c r="D1405" s="1038"/>
      <c r="E1405" s="1038"/>
      <c r="F1405" s="808"/>
      <c r="G1405" s="704"/>
      <c r="H1405" s="704"/>
      <c r="I1405" s="704"/>
      <c r="J1405" s="704"/>
      <c r="K1405" s="1040"/>
      <c r="L1405" s="704"/>
      <c r="M1405" s="705"/>
      <c r="N1405" s="1087"/>
      <c r="O1405" s="1041"/>
      <c r="P1405" s="1035"/>
      <c r="Q1405" s="1042"/>
    </row>
    <row r="1406" spans="1:17">
      <c r="A1406" s="2083"/>
      <c r="B1406" s="15">
        <v>7</v>
      </c>
      <c r="C1406" s="1086"/>
      <c r="D1406" s="1038"/>
      <c r="E1406" s="1038"/>
      <c r="F1406" s="808"/>
      <c r="G1406" s="704"/>
      <c r="H1406" s="704"/>
      <c r="I1406" s="704"/>
      <c r="J1406" s="704"/>
      <c r="K1406" s="1040"/>
      <c r="L1406" s="704"/>
      <c r="M1406" s="705"/>
      <c r="N1406" s="1087"/>
      <c r="O1406" s="1041"/>
      <c r="P1406" s="1035"/>
      <c r="Q1406" s="1042"/>
    </row>
    <row r="1407" spans="1:17">
      <c r="A1407" s="2083"/>
      <c r="B1407" s="15">
        <v>8</v>
      </c>
      <c r="C1407" s="1086"/>
      <c r="D1407" s="1038"/>
      <c r="E1407" s="1038"/>
      <c r="F1407" s="808"/>
      <c r="G1407" s="704"/>
      <c r="H1407" s="704"/>
      <c r="I1407" s="704"/>
      <c r="J1407" s="704"/>
      <c r="K1407" s="1040"/>
      <c r="L1407" s="704"/>
      <c r="M1407" s="705"/>
      <c r="N1407" s="1087"/>
      <c r="O1407" s="1041"/>
      <c r="P1407" s="1035"/>
      <c r="Q1407" s="1042"/>
    </row>
    <row r="1408" spans="1:17">
      <c r="A1408" s="2083"/>
      <c r="B1408" s="15">
        <v>9</v>
      </c>
      <c r="C1408" s="1086"/>
      <c r="D1408" s="1038"/>
      <c r="E1408" s="1038"/>
      <c r="F1408" s="808"/>
      <c r="G1408" s="704"/>
      <c r="H1408" s="704"/>
      <c r="I1408" s="704"/>
      <c r="J1408" s="704"/>
      <c r="K1408" s="1040"/>
      <c r="L1408" s="704"/>
      <c r="M1408" s="705"/>
      <c r="N1408" s="1087"/>
      <c r="O1408" s="1041"/>
      <c r="P1408" s="1035"/>
      <c r="Q1408" s="1042"/>
    </row>
    <row r="1409" spans="1:17" ht="12" thickBot="1">
      <c r="A1409" s="2084"/>
      <c r="B1409" s="42">
        <v>10</v>
      </c>
      <c r="C1409" s="1096"/>
      <c r="D1409" s="1097"/>
      <c r="E1409" s="1097"/>
      <c r="F1409" s="1315"/>
      <c r="G1409" s="824"/>
      <c r="H1409" s="824"/>
      <c r="I1409" s="824"/>
      <c r="J1409" s="824"/>
      <c r="K1409" s="1316"/>
      <c r="L1409" s="824"/>
      <c r="M1409" s="825"/>
      <c r="N1409" s="1098"/>
      <c r="O1409" s="1317"/>
      <c r="P1409" s="1318"/>
      <c r="Q1409" s="1319"/>
    </row>
    <row r="1410" spans="1:17">
      <c r="A1410" s="2132" t="s">
        <v>339</v>
      </c>
      <c r="B1410" s="45">
        <v>1</v>
      </c>
      <c r="C1410" s="1043"/>
      <c r="D1410" s="1320"/>
      <c r="E1410" s="1320"/>
      <c r="F1410" s="1321"/>
      <c r="G1410" s="1046"/>
      <c r="H1410" s="1046"/>
      <c r="I1410" s="1046"/>
      <c r="J1410" s="1046"/>
      <c r="K1410" s="1047"/>
      <c r="L1410" s="1046"/>
      <c r="M1410" s="1322"/>
      <c r="N1410" s="1211"/>
      <c r="O1410" s="1323"/>
      <c r="P1410" s="1323"/>
      <c r="Q1410" s="1324"/>
    </row>
    <row r="1411" spans="1:17">
      <c r="A1411" s="2133"/>
      <c r="B1411" s="67">
        <v>2</v>
      </c>
      <c r="C1411" s="1051"/>
      <c r="D1411" s="1044"/>
      <c r="E1411" s="1325"/>
      <c r="F1411" s="1326"/>
      <c r="G1411" s="1327"/>
      <c r="H1411" s="1045"/>
      <c r="I1411" s="1045"/>
      <c r="J1411" s="1045"/>
      <c r="K1411" s="1052"/>
      <c r="L1411" s="1045"/>
      <c r="M1411" s="1048"/>
      <c r="N1411" s="1214"/>
      <c r="O1411" s="1049"/>
      <c r="P1411" s="1049"/>
      <c r="Q1411" s="1050"/>
    </row>
    <row r="1412" spans="1:17">
      <c r="A1412" s="2133"/>
      <c r="B1412" s="17">
        <v>3</v>
      </c>
      <c r="C1412" s="1216"/>
      <c r="D1412" s="1044"/>
      <c r="E1412" s="1325"/>
      <c r="F1412" s="1326"/>
      <c r="G1412" s="1327"/>
      <c r="H1412" s="1045"/>
      <c r="I1412" s="1045"/>
      <c r="J1412" s="1045"/>
      <c r="K1412" s="1052"/>
      <c r="L1412" s="1045"/>
      <c r="M1412" s="1053"/>
      <c r="N1412" s="1214"/>
      <c r="O1412" s="1049"/>
      <c r="P1412" s="1049"/>
      <c r="Q1412" s="1054"/>
    </row>
    <row r="1413" spans="1:17">
      <c r="A1413" s="2133"/>
      <c r="B1413" s="17">
        <v>4</v>
      </c>
      <c r="C1413" s="1216"/>
      <c r="D1413" s="1044"/>
      <c r="E1413" s="1325"/>
      <c r="F1413" s="1326"/>
      <c r="G1413" s="1327"/>
      <c r="H1413" s="1045"/>
      <c r="I1413" s="1045"/>
      <c r="J1413" s="1045"/>
      <c r="K1413" s="1052"/>
      <c r="L1413" s="1045"/>
      <c r="M1413" s="1053"/>
      <c r="N1413" s="1214"/>
      <c r="O1413" s="1217"/>
      <c r="P1413" s="1049"/>
      <c r="Q1413" s="1054"/>
    </row>
    <row r="1414" spans="1:17">
      <c r="A1414" s="2133"/>
      <c r="B1414" s="17">
        <v>5</v>
      </c>
      <c r="C1414" s="1216"/>
      <c r="D1414" s="1044"/>
      <c r="E1414" s="1325"/>
      <c r="F1414" s="1326"/>
      <c r="G1414" s="1327"/>
      <c r="H1414" s="1045"/>
      <c r="I1414" s="1045"/>
      <c r="J1414" s="1045"/>
      <c r="K1414" s="1052"/>
      <c r="L1414" s="1045"/>
      <c r="M1414" s="1053"/>
      <c r="N1414" s="1214"/>
      <c r="O1414" s="1217"/>
      <c r="P1414" s="1049"/>
      <c r="Q1414" s="1054"/>
    </row>
    <row r="1415" spans="1:17">
      <c r="A1415" s="2133"/>
      <c r="B1415" s="17">
        <v>6</v>
      </c>
      <c r="C1415" s="1216"/>
      <c r="D1415" s="1044"/>
      <c r="E1415" s="1325"/>
      <c r="F1415" s="1326"/>
      <c r="G1415" s="1327"/>
      <c r="H1415" s="1045"/>
      <c r="I1415" s="1045"/>
      <c r="J1415" s="1045"/>
      <c r="K1415" s="1052"/>
      <c r="L1415" s="1045"/>
      <c r="M1415" s="1053"/>
      <c r="N1415" s="1214"/>
      <c r="O1415" s="1217"/>
      <c r="P1415" s="1049"/>
      <c r="Q1415" s="1054"/>
    </row>
    <row r="1416" spans="1:17">
      <c r="A1416" s="2133"/>
      <c r="B1416" s="17">
        <v>7</v>
      </c>
      <c r="C1416" s="1216"/>
      <c r="D1416" s="1044"/>
      <c r="E1416" s="1325"/>
      <c r="F1416" s="1326"/>
      <c r="G1416" s="1327"/>
      <c r="H1416" s="1045"/>
      <c r="I1416" s="1045"/>
      <c r="J1416" s="1045"/>
      <c r="K1416" s="1052"/>
      <c r="L1416" s="1045"/>
      <c r="M1416" s="1053"/>
      <c r="N1416" s="1214"/>
      <c r="O1416" s="1217"/>
      <c r="P1416" s="1049"/>
      <c r="Q1416" s="1054"/>
    </row>
    <row r="1417" spans="1:17">
      <c r="A1417" s="2133"/>
      <c r="B1417" s="17">
        <v>8</v>
      </c>
      <c r="C1417" s="1216"/>
      <c r="D1417" s="1044"/>
      <c r="E1417" s="1325"/>
      <c r="F1417" s="1326"/>
      <c r="G1417" s="1327"/>
      <c r="H1417" s="1045"/>
      <c r="I1417" s="1045"/>
      <c r="J1417" s="1045"/>
      <c r="K1417" s="1052"/>
      <c r="L1417" s="1045"/>
      <c r="M1417" s="1053"/>
      <c r="N1417" s="1214"/>
      <c r="O1417" s="1217"/>
      <c r="P1417" s="1049"/>
      <c r="Q1417" s="1054"/>
    </row>
    <row r="1418" spans="1:17">
      <c r="A1418" s="2134"/>
      <c r="B1418" s="46">
        <v>9</v>
      </c>
      <c r="C1418" s="1216"/>
      <c r="D1418" s="1044"/>
      <c r="E1418" s="1325"/>
      <c r="F1418" s="1326"/>
      <c r="G1418" s="1327"/>
      <c r="H1418" s="1045"/>
      <c r="I1418" s="1045"/>
      <c r="J1418" s="1045"/>
      <c r="K1418" s="1052"/>
      <c r="L1418" s="1045"/>
      <c r="M1418" s="1053"/>
      <c r="N1418" s="1214"/>
      <c r="O1418" s="1217"/>
      <c r="P1418" s="1049"/>
      <c r="Q1418" s="1054"/>
    </row>
    <row r="1419" spans="1:17" ht="12" thickBot="1">
      <c r="A1419" s="2134"/>
      <c r="B1419" s="46">
        <v>10</v>
      </c>
      <c r="C1419" s="1219"/>
      <c r="D1419" s="1220"/>
      <c r="E1419" s="1220"/>
      <c r="F1419" s="1328"/>
      <c r="G1419" s="1310"/>
      <c r="H1419" s="1310"/>
      <c r="I1419" s="1310"/>
      <c r="J1419" s="1310"/>
      <c r="K1419" s="1311"/>
      <c r="L1419" s="1310"/>
      <c r="M1419" s="1224"/>
      <c r="N1419" s="1222"/>
      <c r="O1419" s="1225"/>
      <c r="P1419" s="1225"/>
      <c r="Q1419" s="1226"/>
    </row>
    <row r="1420" spans="1:17">
      <c r="A1420" s="2062" t="s">
        <v>340</v>
      </c>
      <c r="B1420" s="96">
        <v>1</v>
      </c>
      <c r="C1420" s="1172" t="s">
        <v>672</v>
      </c>
      <c r="D1420" s="1227">
        <v>20</v>
      </c>
      <c r="E1420" s="1369" t="s">
        <v>673</v>
      </c>
      <c r="F1420" s="1405">
        <f>SUM(G1420,H1420,I1420)</f>
        <v>20.593000000000004</v>
      </c>
      <c r="G1420" s="1228">
        <v>0.72899999999999998</v>
      </c>
      <c r="H1420" s="1228">
        <v>3.2</v>
      </c>
      <c r="I1420" s="1228">
        <v>16.664000000000001</v>
      </c>
      <c r="J1420" s="1175"/>
      <c r="K1420" s="1371">
        <f>I1420</f>
        <v>16.664000000000001</v>
      </c>
      <c r="L1420" s="1175">
        <v>1061.52</v>
      </c>
      <c r="M1420" s="1057">
        <f>K1420/L1420</f>
        <v>1.5698244027432362E-2</v>
      </c>
      <c r="N1420" s="1175">
        <v>215.49</v>
      </c>
      <c r="O1420" s="1058">
        <f>M1420*N1420</f>
        <v>3.3828146054713999</v>
      </c>
      <c r="P1420" s="1058">
        <f>M1420*60*1000</f>
        <v>941.89464164594176</v>
      </c>
      <c r="Q1420" s="1059">
        <f>P1420*N1420/1000</f>
        <v>202.96887632828401</v>
      </c>
    </row>
    <row r="1421" spans="1:17">
      <c r="A1421" s="2063"/>
      <c r="B1421" s="97">
        <v>2</v>
      </c>
      <c r="C1421" s="1174" t="s">
        <v>674</v>
      </c>
      <c r="D1421" s="1230">
        <v>10</v>
      </c>
      <c r="E1421" s="1230" t="s">
        <v>673</v>
      </c>
      <c r="F1421" s="1231">
        <f t="shared" ref="F1421:F1432" si="267">SUM(G1421,H1421,I1421)</f>
        <v>8.3239999999999998</v>
      </c>
      <c r="G1421" s="1231">
        <v>0.871</v>
      </c>
      <c r="H1421" s="1231">
        <v>0.08</v>
      </c>
      <c r="I1421" s="1231">
        <v>7.3730000000000002</v>
      </c>
      <c r="J1421" s="1186"/>
      <c r="K1421" s="1339">
        <f t="shared" ref="K1421:K1432" si="268">I1421</f>
        <v>7.3730000000000002</v>
      </c>
      <c r="L1421" s="1175">
        <v>400.21</v>
      </c>
      <c r="M1421" s="712">
        <f t="shared" ref="M1421:M1429" si="269">K1421/L1421</f>
        <v>1.8422828015291975E-2</v>
      </c>
      <c r="N1421" s="1175">
        <v>215.49</v>
      </c>
      <c r="O1421" s="714">
        <f t="shared" ref="O1421:O1429" si="270">M1421*N1421</f>
        <v>3.9699352090152678</v>
      </c>
      <c r="P1421" s="1058">
        <f t="shared" ref="P1421:P1429" si="271">M1421*60*1000</f>
        <v>1105.3696809175185</v>
      </c>
      <c r="Q1421" s="715">
        <f t="shared" ref="Q1421:Q1429" si="272">P1421*N1421/1000</f>
        <v>238.19611254091606</v>
      </c>
    </row>
    <row r="1422" spans="1:17">
      <c r="A1422" s="2063"/>
      <c r="B1422" s="97">
        <v>3</v>
      </c>
      <c r="C1422" s="1174" t="s">
        <v>675</v>
      </c>
      <c r="D1422" s="1230">
        <v>6</v>
      </c>
      <c r="E1422" s="1230" t="s">
        <v>673</v>
      </c>
      <c r="F1422" s="1231">
        <f t="shared" si="267"/>
        <v>6.508</v>
      </c>
      <c r="G1422" s="1231">
        <v>0.27200000000000002</v>
      </c>
      <c r="H1422" s="1231">
        <v>0.96</v>
      </c>
      <c r="I1422" s="1231">
        <v>5.2759999999999998</v>
      </c>
      <c r="J1422" s="1186"/>
      <c r="K1422" s="1339">
        <f t="shared" si="268"/>
        <v>5.2759999999999998</v>
      </c>
      <c r="L1422" s="1175">
        <v>267.10000000000002</v>
      </c>
      <c r="M1422" s="712">
        <f t="shared" si="269"/>
        <v>1.9752901535005613E-2</v>
      </c>
      <c r="N1422" s="1175">
        <v>215.49</v>
      </c>
      <c r="O1422" s="714">
        <f t="shared" si="270"/>
        <v>4.2565527517783597</v>
      </c>
      <c r="P1422" s="1058">
        <f t="shared" si="271"/>
        <v>1185.1740921003366</v>
      </c>
      <c r="Q1422" s="715">
        <f t="shared" si="272"/>
        <v>255.39316510670156</v>
      </c>
    </row>
    <row r="1423" spans="1:17">
      <c r="A1423" s="2063"/>
      <c r="B1423" s="97">
        <v>4</v>
      </c>
      <c r="C1423" s="1174" t="s">
        <v>676</v>
      </c>
      <c r="D1423" s="1230">
        <v>12</v>
      </c>
      <c r="E1423" s="1230" t="s">
        <v>673</v>
      </c>
      <c r="F1423" s="1231">
        <f t="shared" si="267"/>
        <v>12.411000000000001</v>
      </c>
      <c r="G1423" s="1231">
        <v>0.96599999999999997</v>
      </c>
      <c r="H1423" s="1231">
        <v>1.92</v>
      </c>
      <c r="I1423" s="1231">
        <v>9.5250000000000004</v>
      </c>
      <c r="J1423" s="1186"/>
      <c r="K1423" s="1339">
        <f t="shared" si="268"/>
        <v>9.5250000000000004</v>
      </c>
      <c r="L1423" s="1175">
        <v>533.79999999999995</v>
      </c>
      <c r="M1423" s="712">
        <f t="shared" si="269"/>
        <v>1.784376170850506E-2</v>
      </c>
      <c r="N1423" s="1175">
        <v>215.49</v>
      </c>
      <c r="O1423" s="714">
        <f t="shared" si="270"/>
        <v>3.8451522105657556</v>
      </c>
      <c r="P1423" s="1058">
        <f t="shared" si="271"/>
        <v>1070.6257025103037</v>
      </c>
      <c r="Q1423" s="715">
        <f t="shared" si="272"/>
        <v>230.70913263394536</v>
      </c>
    </row>
    <row r="1424" spans="1:17">
      <c r="A1424" s="2063"/>
      <c r="B1424" s="97">
        <v>5</v>
      </c>
      <c r="C1424" s="1174" t="s">
        <v>677</v>
      </c>
      <c r="D1424" s="1230">
        <v>45</v>
      </c>
      <c r="E1424" s="1230" t="s">
        <v>673</v>
      </c>
      <c r="F1424" s="1231">
        <f t="shared" si="267"/>
        <v>48.912000000000006</v>
      </c>
      <c r="G1424" s="1231">
        <v>5.4809999999999999</v>
      </c>
      <c r="H1424" s="1231">
        <v>7.2</v>
      </c>
      <c r="I1424" s="1231">
        <v>36.231000000000002</v>
      </c>
      <c r="J1424" s="1186"/>
      <c r="K1424" s="1339">
        <f t="shared" si="268"/>
        <v>36.231000000000002</v>
      </c>
      <c r="L1424" s="1175">
        <v>2197.71</v>
      </c>
      <c r="M1424" s="712">
        <f t="shared" si="269"/>
        <v>1.6485796579166496E-2</v>
      </c>
      <c r="N1424" s="1175">
        <v>215.49</v>
      </c>
      <c r="O1424" s="714">
        <f t="shared" si="270"/>
        <v>3.5525243048445887</v>
      </c>
      <c r="P1424" s="1058">
        <f t="shared" si="271"/>
        <v>989.14779474998977</v>
      </c>
      <c r="Q1424" s="715">
        <f t="shared" si="272"/>
        <v>213.15145829067529</v>
      </c>
    </row>
    <row r="1425" spans="1:17">
      <c r="A1425" s="2063"/>
      <c r="B1425" s="97">
        <v>6</v>
      </c>
      <c r="C1425" s="1174" t="s">
        <v>678</v>
      </c>
      <c r="D1425" s="1230">
        <v>25</v>
      </c>
      <c r="E1425" s="1230" t="s">
        <v>673</v>
      </c>
      <c r="F1425" s="1231">
        <f t="shared" si="267"/>
        <v>29.103999999999999</v>
      </c>
      <c r="G1425" s="1231">
        <v>3.4289999999999998</v>
      </c>
      <c r="H1425" s="1231">
        <v>4</v>
      </c>
      <c r="I1425" s="1231">
        <v>21.675000000000001</v>
      </c>
      <c r="J1425" s="1186"/>
      <c r="K1425" s="1339">
        <f t="shared" si="268"/>
        <v>21.675000000000001</v>
      </c>
      <c r="L1425" s="1175">
        <v>1350.24</v>
      </c>
      <c r="M1425" s="712">
        <f t="shared" si="269"/>
        <v>1.6052701741912548E-2</v>
      </c>
      <c r="N1425" s="1175">
        <v>215.49</v>
      </c>
      <c r="O1425" s="714">
        <f t="shared" si="270"/>
        <v>3.4591966983647349</v>
      </c>
      <c r="P1425" s="1058">
        <f t="shared" si="271"/>
        <v>963.16210451475297</v>
      </c>
      <c r="Q1425" s="715">
        <f t="shared" si="272"/>
        <v>207.55180190188412</v>
      </c>
    </row>
    <row r="1426" spans="1:17">
      <c r="A1426" s="2063"/>
      <c r="B1426" s="97">
        <v>7</v>
      </c>
      <c r="C1426" s="1174" t="s">
        <v>679</v>
      </c>
      <c r="D1426" s="1230">
        <v>45</v>
      </c>
      <c r="E1426" s="1230" t="s">
        <v>673</v>
      </c>
      <c r="F1426" s="1231">
        <f t="shared" si="267"/>
        <v>40.744</v>
      </c>
      <c r="G1426" s="1231">
        <v>9.34</v>
      </c>
      <c r="H1426" s="1231">
        <v>0.45</v>
      </c>
      <c r="I1426" s="1231">
        <v>30.954000000000001</v>
      </c>
      <c r="J1426" s="1186"/>
      <c r="K1426" s="1339">
        <f t="shared" si="268"/>
        <v>30.954000000000001</v>
      </c>
      <c r="L1426" s="1175">
        <v>1874.21</v>
      </c>
      <c r="M1426" s="712">
        <f t="shared" si="269"/>
        <v>1.6515758639640169E-2</v>
      </c>
      <c r="N1426" s="1175">
        <v>215.49</v>
      </c>
      <c r="O1426" s="714">
        <f t="shared" si="270"/>
        <v>3.5589808292560603</v>
      </c>
      <c r="P1426" s="1058">
        <f t="shared" si="271"/>
        <v>990.94551837841016</v>
      </c>
      <c r="Q1426" s="715">
        <f t="shared" si="272"/>
        <v>213.53884975536363</v>
      </c>
    </row>
    <row r="1427" spans="1:17">
      <c r="A1427" s="2063"/>
      <c r="B1427" s="97">
        <v>8</v>
      </c>
      <c r="C1427" s="1174" t="s">
        <v>680</v>
      </c>
      <c r="D1427" s="1230">
        <v>40</v>
      </c>
      <c r="E1427" s="1230" t="s">
        <v>673</v>
      </c>
      <c r="F1427" s="1231">
        <f t="shared" si="267"/>
        <v>44.847000000000001</v>
      </c>
      <c r="G1427" s="1231">
        <v>4.2210000000000001</v>
      </c>
      <c r="H1427" s="1231">
        <v>6.4</v>
      </c>
      <c r="I1427" s="1231">
        <v>34.225999999999999</v>
      </c>
      <c r="J1427" s="1186"/>
      <c r="K1427" s="1339">
        <f t="shared" si="268"/>
        <v>34.225999999999999</v>
      </c>
      <c r="L1427" s="1175">
        <v>2272.52</v>
      </c>
      <c r="M1427" s="712">
        <f t="shared" si="269"/>
        <v>1.5060813546195413E-2</v>
      </c>
      <c r="N1427" s="1175">
        <v>215.49</v>
      </c>
      <c r="O1427" s="714">
        <f t="shared" si="270"/>
        <v>3.2454547110696494</v>
      </c>
      <c r="P1427" s="1058">
        <f t="shared" si="271"/>
        <v>903.64881277172481</v>
      </c>
      <c r="Q1427" s="715">
        <f t="shared" si="272"/>
        <v>194.727282664179</v>
      </c>
    </row>
    <row r="1428" spans="1:17">
      <c r="A1428" s="2063"/>
      <c r="B1428" s="97">
        <v>9</v>
      </c>
      <c r="C1428" s="1174" t="s">
        <v>681</v>
      </c>
      <c r="D1428" s="1230">
        <v>12</v>
      </c>
      <c r="E1428" s="1230" t="s">
        <v>673</v>
      </c>
      <c r="F1428" s="1231">
        <f t="shared" si="267"/>
        <v>13.109</v>
      </c>
      <c r="G1428" s="1231">
        <v>0</v>
      </c>
      <c r="H1428" s="1231">
        <v>0</v>
      </c>
      <c r="I1428" s="1231">
        <v>13.109</v>
      </c>
      <c r="J1428" s="1186"/>
      <c r="K1428" s="1339">
        <f t="shared" si="268"/>
        <v>13.109</v>
      </c>
      <c r="L1428" s="1175">
        <v>673.93</v>
      </c>
      <c r="M1428" s="712">
        <f t="shared" si="269"/>
        <v>1.9451575089400978E-2</v>
      </c>
      <c r="N1428" s="1175">
        <v>215.49</v>
      </c>
      <c r="O1428" s="714">
        <f t="shared" si="270"/>
        <v>4.1916199160150169</v>
      </c>
      <c r="P1428" s="1058">
        <f t="shared" si="271"/>
        <v>1167.0945053640587</v>
      </c>
      <c r="Q1428" s="715">
        <f t="shared" si="272"/>
        <v>251.49719496090103</v>
      </c>
    </row>
    <row r="1429" spans="1:17" ht="12" thickBot="1">
      <c r="A1429" s="2065"/>
      <c r="B1429" s="100">
        <v>10</v>
      </c>
      <c r="C1429" s="1176" t="s">
        <v>682</v>
      </c>
      <c r="D1429" s="1233">
        <v>9</v>
      </c>
      <c r="E1429" s="1233" t="s">
        <v>673</v>
      </c>
      <c r="F1429" s="1234">
        <f t="shared" si="267"/>
        <v>9.516</v>
      </c>
      <c r="G1429" s="1234">
        <v>0</v>
      </c>
      <c r="H1429" s="1234">
        <v>0</v>
      </c>
      <c r="I1429" s="1234">
        <v>9.516</v>
      </c>
      <c r="J1429" s="1196"/>
      <c r="K1429" s="1373">
        <f t="shared" si="268"/>
        <v>9.516</v>
      </c>
      <c r="L1429" s="1196">
        <v>533.78</v>
      </c>
      <c r="M1429" s="1195">
        <f t="shared" si="269"/>
        <v>1.7827569410618607E-2</v>
      </c>
      <c r="N1429" s="1196">
        <v>215.49</v>
      </c>
      <c r="O1429" s="1177">
        <f t="shared" si="270"/>
        <v>3.8416629322942035</v>
      </c>
      <c r="P1429" s="1177">
        <f t="shared" si="271"/>
        <v>1069.6541646371165</v>
      </c>
      <c r="Q1429" s="1178">
        <f t="shared" si="272"/>
        <v>230.49977593765223</v>
      </c>
    </row>
    <row r="1430" spans="1:17">
      <c r="A1430" s="2138" t="s">
        <v>348</v>
      </c>
      <c r="B1430" s="50">
        <v>1</v>
      </c>
      <c r="C1430" s="1061" t="s">
        <v>683</v>
      </c>
      <c r="D1430" s="1062">
        <v>35</v>
      </c>
      <c r="E1430" s="1069" t="s">
        <v>673</v>
      </c>
      <c r="F1430" s="1406">
        <f t="shared" si="267"/>
        <v>24.71</v>
      </c>
      <c r="G1430" s="1236">
        <v>0</v>
      </c>
      <c r="H1430" s="1236">
        <v>0</v>
      </c>
      <c r="I1430" s="1236">
        <v>24.71</v>
      </c>
      <c r="J1430" s="1034"/>
      <c r="K1430" s="1407">
        <f t="shared" si="268"/>
        <v>24.71</v>
      </c>
      <c r="L1430" s="1034">
        <v>1228.48</v>
      </c>
      <c r="M1430" s="1065">
        <f>K1430/L1430</f>
        <v>2.0114287574889294E-2</v>
      </c>
      <c r="N1430" s="1034">
        <v>215.49</v>
      </c>
      <c r="O1430" s="1066">
        <f>M1430*N1430</f>
        <v>4.3344278295128937</v>
      </c>
      <c r="P1430" s="1066">
        <f>M1430*60*1000</f>
        <v>1206.8572544933575</v>
      </c>
      <c r="Q1430" s="1067">
        <f>P1430*N1430/1000</f>
        <v>260.06566977077364</v>
      </c>
    </row>
    <row r="1431" spans="1:17">
      <c r="A1431" s="2138"/>
      <c r="B1431" s="50">
        <v>2</v>
      </c>
      <c r="C1431" s="1182" t="s">
        <v>684</v>
      </c>
      <c r="D1431" s="1238">
        <v>8</v>
      </c>
      <c r="E1431" s="1069" t="s">
        <v>673</v>
      </c>
      <c r="F1431" s="1239">
        <f t="shared" si="267"/>
        <v>7.9029999999999996</v>
      </c>
      <c r="G1431" s="1239">
        <v>5.3999999999999999E-2</v>
      </c>
      <c r="H1431" s="1239">
        <v>0.02</v>
      </c>
      <c r="I1431" s="1239">
        <v>7.8289999999999997</v>
      </c>
      <c r="J1431" s="1187"/>
      <c r="K1431" s="1408">
        <f t="shared" si="268"/>
        <v>7.8289999999999997</v>
      </c>
      <c r="L1431" s="1034">
        <v>389.52</v>
      </c>
      <c r="M1431" s="716">
        <f t="shared" ref="M1431:M1432" si="273">K1431/L1431</f>
        <v>2.0099096323680427E-2</v>
      </c>
      <c r="N1431" s="1034">
        <v>215.49</v>
      </c>
      <c r="O1431" s="718">
        <f t="shared" ref="O1431:O1432" si="274">M1431*N1431</f>
        <v>4.3311542667898957</v>
      </c>
      <c r="P1431" s="1066">
        <f t="shared" ref="P1431:P1432" si="275">M1431*60*1000</f>
        <v>1205.9457794208254</v>
      </c>
      <c r="Q1431" s="719">
        <f t="shared" ref="Q1431:Q1432" si="276">P1431*N1431/1000</f>
        <v>259.86925600739369</v>
      </c>
    </row>
    <row r="1432" spans="1:17">
      <c r="A1432" s="2138"/>
      <c r="B1432" s="50">
        <v>3</v>
      </c>
      <c r="C1432" s="1182" t="s">
        <v>685</v>
      </c>
      <c r="D1432" s="1238">
        <v>42</v>
      </c>
      <c r="E1432" s="1069" t="s">
        <v>673</v>
      </c>
      <c r="F1432" s="1239">
        <f t="shared" si="267"/>
        <v>22.1</v>
      </c>
      <c r="G1432" s="1239">
        <v>0</v>
      </c>
      <c r="H1432" s="1239">
        <v>0</v>
      </c>
      <c r="I1432" s="1239">
        <v>22.1</v>
      </c>
      <c r="J1432" s="1187"/>
      <c r="K1432" s="1408">
        <f t="shared" si="268"/>
        <v>22.1</v>
      </c>
      <c r="L1432" s="1034">
        <v>1067.17</v>
      </c>
      <c r="M1432" s="716">
        <f t="shared" si="273"/>
        <v>2.0708977951029359E-2</v>
      </c>
      <c r="N1432" s="1034">
        <v>215.49</v>
      </c>
      <c r="O1432" s="718">
        <f t="shared" si="274"/>
        <v>4.4625776586673167</v>
      </c>
      <c r="P1432" s="1066">
        <f t="shared" si="275"/>
        <v>1242.5386770617615</v>
      </c>
      <c r="Q1432" s="719">
        <f t="shared" si="276"/>
        <v>267.75465952003901</v>
      </c>
    </row>
    <row r="1433" spans="1:17">
      <c r="A1433" s="2139"/>
      <c r="B1433" s="23">
        <v>4</v>
      </c>
      <c r="C1433" s="1182"/>
      <c r="D1433" s="1238"/>
      <c r="E1433" s="1238"/>
      <c r="F1433" s="717"/>
      <c r="G1433" s="717"/>
      <c r="H1433" s="717"/>
      <c r="I1433" s="717"/>
      <c r="J1433" s="717"/>
      <c r="K1433" s="1070"/>
      <c r="L1433" s="717"/>
      <c r="M1433" s="716"/>
      <c r="N1433" s="1187"/>
      <c r="O1433" s="718"/>
      <c r="P1433" s="1066"/>
      <c r="Q1433" s="719"/>
    </row>
    <row r="1434" spans="1:17">
      <c r="A1434" s="2139"/>
      <c r="B1434" s="23">
        <v>5</v>
      </c>
      <c r="C1434" s="1182"/>
      <c r="D1434" s="1238"/>
      <c r="E1434" s="1238"/>
      <c r="F1434" s="717"/>
      <c r="G1434" s="717"/>
      <c r="H1434" s="717"/>
      <c r="I1434" s="717"/>
      <c r="J1434" s="717"/>
      <c r="K1434" s="1070"/>
      <c r="L1434" s="717"/>
      <c r="M1434" s="716"/>
      <c r="N1434" s="1187"/>
      <c r="O1434" s="718"/>
      <c r="P1434" s="1066"/>
      <c r="Q1434" s="719"/>
    </row>
    <row r="1435" spans="1:17">
      <c r="A1435" s="2139"/>
      <c r="B1435" s="23">
        <v>6</v>
      </c>
      <c r="C1435" s="1182"/>
      <c r="D1435" s="1238"/>
      <c r="E1435" s="1238"/>
      <c r="F1435" s="717"/>
      <c r="G1435" s="717"/>
      <c r="H1435" s="717"/>
      <c r="I1435" s="717"/>
      <c r="J1435" s="717"/>
      <c r="K1435" s="1070"/>
      <c r="L1435" s="717"/>
      <c r="M1435" s="716"/>
      <c r="N1435" s="1187"/>
      <c r="O1435" s="718"/>
      <c r="P1435" s="1066"/>
      <c r="Q1435" s="719"/>
    </row>
    <row r="1436" spans="1:17">
      <c r="A1436" s="2139"/>
      <c r="B1436" s="23">
        <v>7</v>
      </c>
      <c r="C1436" s="1182"/>
      <c r="D1436" s="1238"/>
      <c r="E1436" s="1238"/>
      <c r="F1436" s="717"/>
      <c r="G1436" s="717"/>
      <c r="H1436" s="717"/>
      <c r="I1436" s="717"/>
      <c r="J1436" s="717"/>
      <c r="K1436" s="1070"/>
      <c r="L1436" s="717"/>
      <c r="M1436" s="716"/>
      <c r="N1436" s="1187"/>
      <c r="O1436" s="718"/>
      <c r="P1436" s="1066"/>
      <c r="Q1436" s="719"/>
    </row>
    <row r="1437" spans="1:17">
      <c r="A1437" s="2139"/>
      <c r="B1437" s="23">
        <v>8</v>
      </c>
      <c r="C1437" s="1182"/>
      <c r="D1437" s="1238"/>
      <c r="E1437" s="1238"/>
      <c r="F1437" s="717"/>
      <c r="G1437" s="717"/>
      <c r="H1437" s="717"/>
      <c r="I1437" s="717"/>
      <c r="J1437" s="717"/>
      <c r="K1437" s="1070"/>
      <c r="L1437" s="717"/>
      <c r="M1437" s="716"/>
      <c r="N1437" s="1187"/>
      <c r="O1437" s="718"/>
      <c r="P1437" s="1066"/>
      <c r="Q1437" s="719"/>
    </row>
    <row r="1438" spans="1:17">
      <c r="A1438" s="2139"/>
      <c r="B1438" s="23">
        <v>9</v>
      </c>
      <c r="C1438" s="1182"/>
      <c r="D1438" s="1238"/>
      <c r="E1438" s="1238"/>
      <c r="F1438" s="1182"/>
      <c r="G1438" s="1182"/>
      <c r="H1438" s="1182"/>
      <c r="I1438" s="1182"/>
      <c r="J1438" s="1182"/>
      <c r="K1438" s="1238"/>
      <c r="L1438" s="1182"/>
      <c r="M1438" s="716"/>
      <c r="N1438" s="1187"/>
      <c r="O1438" s="718"/>
      <c r="P1438" s="1066"/>
      <c r="Q1438" s="719"/>
    </row>
    <row r="1439" spans="1:17" ht="12" thickBot="1">
      <c r="A1439" s="2140"/>
      <c r="B1439" s="26">
        <v>10</v>
      </c>
      <c r="C1439" s="1183"/>
      <c r="D1439" s="1243"/>
      <c r="E1439" s="1243"/>
      <c r="F1439" s="1183"/>
      <c r="G1439" s="1183"/>
      <c r="H1439" s="1183"/>
      <c r="I1439" s="1183"/>
      <c r="J1439" s="1183"/>
      <c r="K1439" s="1243"/>
      <c r="L1439" s="1183"/>
      <c r="M1439" s="1188"/>
      <c r="N1439" s="1183"/>
      <c r="O1439" s="1184"/>
      <c r="P1439" s="1184"/>
      <c r="Q1439" s="1185"/>
    </row>
    <row r="1442" spans="1:17" ht="15">
      <c r="A1442" s="2013" t="s">
        <v>797</v>
      </c>
      <c r="B1442" s="2013"/>
      <c r="C1442" s="2013"/>
      <c r="D1442" s="2013"/>
      <c r="E1442" s="2013"/>
      <c r="F1442" s="2013"/>
      <c r="G1442" s="2013"/>
      <c r="H1442" s="2013"/>
      <c r="I1442" s="2013"/>
      <c r="J1442" s="2013"/>
      <c r="K1442" s="2013"/>
      <c r="L1442" s="2013"/>
      <c r="M1442" s="2013"/>
      <c r="N1442" s="2013"/>
      <c r="O1442" s="2013"/>
      <c r="P1442" s="2013"/>
      <c r="Q1442" s="2013"/>
    </row>
    <row r="1443" spans="1:17" ht="13.5" thickBot="1">
      <c r="A1443" s="1330"/>
      <c r="B1443" s="1330"/>
      <c r="C1443" s="1330"/>
      <c r="D1443" s="1330"/>
      <c r="E1443" s="1986" t="s">
        <v>559</v>
      </c>
      <c r="F1443" s="1986"/>
      <c r="G1443" s="1986"/>
      <c r="H1443" s="1986"/>
      <c r="I1443" s="1330">
        <v>2.8</v>
      </c>
      <c r="J1443" s="1330" t="s">
        <v>558</v>
      </c>
      <c r="K1443" s="1330" t="s">
        <v>560</v>
      </c>
      <c r="L1443" s="1331">
        <v>456</v>
      </c>
      <c r="M1443" s="1330"/>
      <c r="N1443" s="1330"/>
      <c r="O1443" s="1330"/>
      <c r="P1443" s="1330"/>
      <c r="Q1443" s="1330"/>
    </row>
    <row r="1444" spans="1:17">
      <c r="A1444" s="2015" t="s">
        <v>1</v>
      </c>
      <c r="B1444" s="2018" t="s">
        <v>0</v>
      </c>
      <c r="C1444" s="1990" t="s">
        <v>2</v>
      </c>
      <c r="D1444" s="1990" t="s">
        <v>3</v>
      </c>
      <c r="E1444" s="1990" t="s">
        <v>13</v>
      </c>
      <c r="F1444" s="1993" t="s">
        <v>14</v>
      </c>
      <c r="G1444" s="1994"/>
      <c r="H1444" s="1994"/>
      <c r="I1444" s="1995"/>
      <c r="J1444" s="1990" t="s">
        <v>4</v>
      </c>
      <c r="K1444" s="1990" t="s">
        <v>15</v>
      </c>
      <c r="L1444" s="1990" t="s">
        <v>5</v>
      </c>
      <c r="M1444" s="1990" t="s">
        <v>6</v>
      </c>
      <c r="N1444" s="1990" t="s">
        <v>16</v>
      </c>
      <c r="O1444" s="1990" t="s">
        <v>17</v>
      </c>
      <c r="P1444" s="2007" t="s">
        <v>25</v>
      </c>
      <c r="Q1444" s="2009" t="s">
        <v>26</v>
      </c>
    </row>
    <row r="1445" spans="1:17" ht="33.75">
      <c r="A1445" s="2016"/>
      <c r="B1445" s="2019"/>
      <c r="C1445" s="1991"/>
      <c r="D1445" s="1992"/>
      <c r="E1445" s="1992"/>
      <c r="F1445" s="1329" t="s">
        <v>18</v>
      </c>
      <c r="G1445" s="1329" t="s">
        <v>19</v>
      </c>
      <c r="H1445" s="1329" t="s">
        <v>20</v>
      </c>
      <c r="I1445" s="1329" t="s">
        <v>21</v>
      </c>
      <c r="J1445" s="1992"/>
      <c r="K1445" s="1992"/>
      <c r="L1445" s="1992"/>
      <c r="M1445" s="1992"/>
      <c r="N1445" s="1992"/>
      <c r="O1445" s="1992"/>
      <c r="P1445" s="2008"/>
      <c r="Q1445" s="2010"/>
    </row>
    <row r="1446" spans="1:17" ht="12" thickBot="1">
      <c r="A1446" s="2016"/>
      <c r="B1446" s="2019"/>
      <c r="C1446" s="2052"/>
      <c r="D1446" s="38" t="s">
        <v>7</v>
      </c>
      <c r="E1446" s="38" t="s">
        <v>8</v>
      </c>
      <c r="F1446" s="38" t="s">
        <v>9</v>
      </c>
      <c r="G1446" s="38" t="s">
        <v>9</v>
      </c>
      <c r="H1446" s="38" t="s">
        <v>9</v>
      </c>
      <c r="I1446" s="38" t="s">
        <v>9</v>
      </c>
      <c r="J1446" s="38" t="s">
        <v>22</v>
      </c>
      <c r="K1446" s="38" t="s">
        <v>9</v>
      </c>
      <c r="L1446" s="38" t="s">
        <v>22</v>
      </c>
      <c r="M1446" s="38" t="s">
        <v>23</v>
      </c>
      <c r="N1446" s="38" t="s">
        <v>10</v>
      </c>
      <c r="O1446" s="38" t="s">
        <v>24</v>
      </c>
      <c r="P1446" s="44" t="s">
        <v>27</v>
      </c>
      <c r="Q1446" s="40" t="s">
        <v>28</v>
      </c>
    </row>
    <row r="1447" spans="1:17">
      <c r="A1447" s="2082" t="s">
        <v>347</v>
      </c>
      <c r="B1447" s="60">
        <v>1</v>
      </c>
      <c r="C1447" s="1086"/>
      <c r="D1447" s="1031"/>
      <c r="E1447" s="1031"/>
      <c r="F1447" s="808"/>
      <c r="G1447" s="808"/>
      <c r="H1447" s="808"/>
      <c r="I1447" s="808"/>
      <c r="J1447" s="808"/>
      <c r="K1447" s="1032"/>
      <c r="L1447" s="808"/>
      <c r="M1447" s="1033"/>
      <c r="N1447" s="1084"/>
      <c r="O1447" s="1035"/>
      <c r="P1447" s="1035"/>
      <c r="Q1447" s="1036"/>
    </row>
    <row r="1448" spans="1:17">
      <c r="A1448" s="2083"/>
      <c r="B1448" s="56">
        <v>2</v>
      </c>
      <c r="C1448" s="1086"/>
      <c r="D1448" s="1038"/>
      <c r="E1448" s="1038"/>
      <c r="F1448" s="808"/>
      <c r="G1448" s="704"/>
      <c r="H1448" s="704"/>
      <c r="I1448" s="704"/>
      <c r="J1448" s="704"/>
      <c r="K1448" s="1040"/>
      <c r="L1448" s="704"/>
      <c r="M1448" s="705"/>
      <c r="N1448" s="1087"/>
      <c r="O1448" s="1041"/>
      <c r="P1448" s="1035"/>
      <c r="Q1448" s="1042"/>
    </row>
    <row r="1449" spans="1:17">
      <c r="A1449" s="2083"/>
      <c r="B1449" s="56">
        <v>3</v>
      </c>
      <c r="C1449" s="1086"/>
      <c r="D1449" s="1038"/>
      <c r="E1449" s="1038"/>
      <c r="F1449" s="808"/>
      <c r="G1449" s="704"/>
      <c r="H1449" s="704"/>
      <c r="I1449" s="704"/>
      <c r="J1449" s="704"/>
      <c r="K1449" s="1040"/>
      <c r="L1449" s="704"/>
      <c r="M1449" s="705"/>
      <c r="N1449" s="1087"/>
      <c r="O1449" s="1041"/>
      <c r="P1449" s="1035"/>
      <c r="Q1449" s="1042"/>
    </row>
    <row r="1450" spans="1:17">
      <c r="A1450" s="2083"/>
      <c r="B1450" s="15">
        <v>4</v>
      </c>
      <c r="C1450" s="1086"/>
      <c r="D1450" s="1038"/>
      <c r="E1450" s="1038"/>
      <c r="F1450" s="808"/>
      <c r="G1450" s="704"/>
      <c r="H1450" s="704"/>
      <c r="I1450" s="704"/>
      <c r="J1450" s="704"/>
      <c r="K1450" s="1040"/>
      <c r="L1450" s="704"/>
      <c r="M1450" s="705"/>
      <c r="N1450" s="1087"/>
      <c r="O1450" s="1041"/>
      <c r="P1450" s="1035"/>
      <c r="Q1450" s="1042"/>
    </row>
    <row r="1451" spans="1:17">
      <c r="A1451" s="2083"/>
      <c r="B1451" s="15">
        <v>5</v>
      </c>
      <c r="C1451" s="1086"/>
      <c r="D1451" s="1038"/>
      <c r="E1451" s="1038"/>
      <c r="F1451" s="808"/>
      <c r="G1451" s="704"/>
      <c r="H1451" s="704"/>
      <c r="I1451" s="704"/>
      <c r="J1451" s="704"/>
      <c r="K1451" s="1040"/>
      <c r="L1451" s="704"/>
      <c r="M1451" s="705"/>
      <c r="N1451" s="1087"/>
      <c r="O1451" s="1041"/>
      <c r="P1451" s="1035"/>
      <c r="Q1451" s="1042"/>
    </row>
    <row r="1452" spans="1:17">
      <c r="A1452" s="2083"/>
      <c r="B1452" s="15">
        <v>6</v>
      </c>
      <c r="C1452" s="1086"/>
      <c r="D1452" s="1038"/>
      <c r="E1452" s="1038"/>
      <c r="F1452" s="808"/>
      <c r="G1452" s="704"/>
      <c r="H1452" s="704"/>
      <c r="I1452" s="704"/>
      <c r="J1452" s="704"/>
      <c r="K1452" s="1040"/>
      <c r="L1452" s="704"/>
      <c r="M1452" s="705"/>
      <c r="N1452" s="1087"/>
      <c r="O1452" s="1041"/>
      <c r="P1452" s="1035"/>
      <c r="Q1452" s="1042"/>
    </row>
    <row r="1453" spans="1:17">
      <c r="A1453" s="2083"/>
      <c r="B1453" s="15">
        <v>7</v>
      </c>
      <c r="C1453" s="1086"/>
      <c r="D1453" s="1038"/>
      <c r="E1453" s="1038"/>
      <c r="F1453" s="808"/>
      <c r="G1453" s="704"/>
      <c r="H1453" s="704"/>
      <c r="I1453" s="704"/>
      <c r="J1453" s="704"/>
      <c r="K1453" s="1040"/>
      <c r="L1453" s="704"/>
      <c r="M1453" s="705"/>
      <c r="N1453" s="1087"/>
      <c r="O1453" s="1041"/>
      <c r="P1453" s="1035"/>
      <c r="Q1453" s="1042"/>
    </row>
    <row r="1454" spans="1:17">
      <c r="A1454" s="2083"/>
      <c r="B1454" s="15">
        <v>8</v>
      </c>
      <c r="C1454" s="1086"/>
      <c r="D1454" s="1038"/>
      <c r="E1454" s="1038"/>
      <c r="F1454" s="808"/>
      <c r="G1454" s="704"/>
      <c r="H1454" s="704"/>
      <c r="I1454" s="704"/>
      <c r="J1454" s="704"/>
      <c r="K1454" s="1040"/>
      <c r="L1454" s="704"/>
      <c r="M1454" s="705"/>
      <c r="N1454" s="1087"/>
      <c r="O1454" s="1041"/>
      <c r="P1454" s="1035"/>
      <c r="Q1454" s="1042"/>
    </row>
    <row r="1455" spans="1:17">
      <c r="A1455" s="2083"/>
      <c r="B1455" s="15">
        <v>9</v>
      </c>
      <c r="C1455" s="1086"/>
      <c r="D1455" s="1038"/>
      <c r="E1455" s="1038"/>
      <c r="F1455" s="808"/>
      <c r="G1455" s="704"/>
      <c r="H1455" s="704"/>
      <c r="I1455" s="704"/>
      <c r="J1455" s="704"/>
      <c r="K1455" s="1040"/>
      <c r="L1455" s="704"/>
      <c r="M1455" s="705"/>
      <c r="N1455" s="1087"/>
      <c r="O1455" s="1041"/>
      <c r="P1455" s="1035"/>
      <c r="Q1455" s="1042"/>
    </row>
    <row r="1456" spans="1:17" ht="12" thickBot="1">
      <c r="A1456" s="2146"/>
      <c r="B1456" s="55">
        <v>10</v>
      </c>
      <c r="C1456" s="1096"/>
      <c r="D1456" s="1097"/>
      <c r="E1456" s="1097"/>
      <c r="F1456" s="1315"/>
      <c r="G1456" s="824"/>
      <c r="H1456" s="824"/>
      <c r="I1456" s="824"/>
      <c r="J1456" s="824"/>
      <c r="K1456" s="1316"/>
      <c r="L1456" s="824"/>
      <c r="M1456" s="825"/>
      <c r="N1456" s="1098"/>
      <c r="O1456" s="1317"/>
      <c r="P1456" s="1318"/>
      <c r="Q1456" s="1319"/>
    </row>
    <row r="1457" spans="1:17">
      <c r="A1457" s="2152" t="s">
        <v>339</v>
      </c>
      <c r="B1457" s="250">
        <v>1</v>
      </c>
      <c r="C1457" s="1101" t="s">
        <v>798</v>
      </c>
      <c r="D1457" s="1102">
        <v>6</v>
      </c>
      <c r="E1457" s="1102" t="s">
        <v>43</v>
      </c>
      <c r="F1457" s="1845">
        <f>G1457+H1457+I1457</f>
        <v>6.3109999999999999</v>
      </c>
      <c r="G1457" s="1845">
        <v>0.93483000000000005</v>
      </c>
      <c r="H1457" s="1845">
        <v>0.64</v>
      </c>
      <c r="I1457" s="1845">
        <v>4.7361700000000004</v>
      </c>
      <c r="J1457" s="1846">
        <v>633.84</v>
      </c>
      <c r="K1457" s="1847">
        <f>I1457</f>
        <v>4.7361700000000004</v>
      </c>
      <c r="L1457" s="1846">
        <f>J1457</f>
        <v>633.84</v>
      </c>
      <c r="M1457" s="1850">
        <f>K1457/L1457</f>
        <v>7.4721854095670835E-3</v>
      </c>
      <c r="N1457" s="1846">
        <v>340.84</v>
      </c>
      <c r="O1457" s="1851">
        <f t="shared" ref="O1457:O1466" si="277">M1457*N1457</f>
        <v>2.5468196749968444</v>
      </c>
      <c r="P1457" s="1103">
        <f t="shared" ref="P1457:P1466" si="278">M1457*60*1000</f>
        <v>448.33112457402501</v>
      </c>
      <c r="Q1457" s="1104">
        <f t="shared" ref="Q1457:Q1466" si="279">P1457*N1457/1000</f>
        <v>152.80918049981068</v>
      </c>
    </row>
    <row r="1458" spans="1:17">
      <c r="A1458" s="2153"/>
      <c r="B1458" s="312">
        <v>2</v>
      </c>
      <c r="C1458" s="1092" t="s">
        <v>799</v>
      </c>
      <c r="D1458" s="1844">
        <v>75</v>
      </c>
      <c r="E1458" s="1844" t="s">
        <v>43</v>
      </c>
      <c r="F1458" s="1848">
        <f t="shared" ref="F1458:F1485" si="280">G1458+H1458+I1458</f>
        <v>48.186</v>
      </c>
      <c r="G1458" s="1848">
        <v>7.2751799999999998</v>
      </c>
      <c r="H1458" s="1848">
        <v>11.84</v>
      </c>
      <c r="I1458" s="1848">
        <v>29.070820000000001</v>
      </c>
      <c r="J1458" s="1093">
        <v>3389.14</v>
      </c>
      <c r="K1458" s="1849">
        <f t="shared" ref="K1458:L1470" si="281">I1458</f>
        <v>29.070820000000001</v>
      </c>
      <c r="L1458" s="1093">
        <f t="shared" si="281"/>
        <v>3389.14</v>
      </c>
      <c r="M1458" s="1074">
        <f>K1458/L1458</f>
        <v>8.5776391650979316E-3</v>
      </c>
      <c r="N1458" s="1093">
        <v>340.84</v>
      </c>
      <c r="O1458" s="1094">
        <f t="shared" si="277"/>
        <v>2.9236025330319788</v>
      </c>
      <c r="P1458" s="1073">
        <f t="shared" si="278"/>
        <v>514.65834990587587</v>
      </c>
      <c r="Q1458" s="1190">
        <f t="shared" si="279"/>
        <v>175.41615198191872</v>
      </c>
    </row>
    <row r="1459" spans="1:17">
      <c r="A1459" s="2153"/>
      <c r="B1459" s="244">
        <v>3</v>
      </c>
      <c r="C1459" s="1092" t="s">
        <v>800</v>
      </c>
      <c r="D1459" s="1844">
        <v>23</v>
      </c>
      <c r="E1459" s="1844">
        <v>2009</v>
      </c>
      <c r="F1459" s="1848">
        <f t="shared" si="280"/>
        <v>13.667000000000002</v>
      </c>
      <c r="G1459" s="1848">
        <v>1.6772</v>
      </c>
      <c r="H1459" s="1848">
        <v>1.84</v>
      </c>
      <c r="I1459" s="1848">
        <v>10.149800000000001</v>
      </c>
      <c r="J1459" s="1093">
        <v>1098.31</v>
      </c>
      <c r="K1459" s="1849">
        <f t="shared" si="281"/>
        <v>10.149800000000001</v>
      </c>
      <c r="L1459" s="1093">
        <f t="shared" si="281"/>
        <v>1098.31</v>
      </c>
      <c r="M1459" s="1074">
        <f t="shared" ref="M1459:M1466" si="282">K1459/L1459</f>
        <v>9.2412888892935523E-3</v>
      </c>
      <c r="N1459" s="1093">
        <v>340.84</v>
      </c>
      <c r="O1459" s="1094">
        <f t="shared" si="277"/>
        <v>3.1498009050268143</v>
      </c>
      <c r="P1459" s="1073">
        <f t="shared" si="278"/>
        <v>554.47733335761313</v>
      </c>
      <c r="Q1459" s="1095">
        <f t="shared" si="279"/>
        <v>188.98805430160886</v>
      </c>
    </row>
    <row r="1460" spans="1:17">
      <c r="A1460" s="2153"/>
      <c r="B1460" s="244">
        <v>4</v>
      </c>
      <c r="C1460" s="1092" t="s">
        <v>801</v>
      </c>
      <c r="D1460" s="1844">
        <v>36</v>
      </c>
      <c r="E1460" s="1844" t="s">
        <v>43</v>
      </c>
      <c r="F1460" s="1848">
        <f t="shared" si="280"/>
        <v>22.548009999999998</v>
      </c>
      <c r="G1460" s="1848">
        <v>2.17211</v>
      </c>
      <c r="H1460" s="1848">
        <v>5.76</v>
      </c>
      <c r="I1460" s="1848">
        <v>14.6159</v>
      </c>
      <c r="J1460" s="1093">
        <v>1540.77</v>
      </c>
      <c r="K1460" s="1849">
        <v>13.941000000000001</v>
      </c>
      <c r="L1460" s="1093">
        <v>1469.64</v>
      </c>
      <c r="M1460" s="1074">
        <f t="shared" si="282"/>
        <v>9.4859965705887152E-3</v>
      </c>
      <c r="N1460" s="1093">
        <v>340.84</v>
      </c>
      <c r="O1460" s="1094">
        <f t="shared" si="277"/>
        <v>3.2332070711194576</v>
      </c>
      <c r="P1460" s="1073">
        <f t="shared" si="278"/>
        <v>569.15979423532292</v>
      </c>
      <c r="Q1460" s="1095">
        <f t="shared" si="279"/>
        <v>193.99242426716745</v>
      </c>
    </row>
    <row r="1461" spans="1:17">
      <c r="A1461" s="2153"/>
      <c r="B1461" s="244">
        <v>5</v>
      </c>
      <c r="C1461" s="1092" t="s">
        <v>802</v>
      </c>
      <c r="D1461" s="1844">
        <v>10</v>
      </c>
      <c r="E1461" s="1844" t="s">
        <v>43</v>
      </c>
      <c r="F1461" s="1848">
        <f t="shared" si="280"/>
        <v>8.9</v>
      </c>
      <c r="G1461" s="1848">
        <v>0.85784000000000005</v>
      </c>
      <c r="H1461" s="1848">
        <v>1.6</v>
      </c>
      <c r="I1461" s="1848">
        <v>6.4421600000000003</v>
      </c>
      <c r="J1461" s="1093">
        <v>656.14</v>
      </c>
      <c r="K1461" s="1849">
        <v>5.9376300000000004</v>
      </c>
      <c r="L1461" s="1093">
        <v>604.77</v>
      </c>
      <c r="M1461" s="1074">
        <f t="shared" si="282"/>
        <v>9.8179969244506192E-3</v>
      </c>
      <c r="N1461" s="1093">
        <v>340.84</v>
      </c>
      <c r="O1461" s="1094">
        <f t="shared" si="277"/>
        <v>3.346366071729749</v>
      </c>
      <c r="P1461" s="1073">
        <f t="shared" si="278"/>
        <v>589.07981546703718</v>
      </c>
      <c r="Q1461" s="1095">
        <f t="shared" si="279"/>
        <v>200.78196430378495</v>
      </c>
    </row>
    <row r="1462" spans="1:17">
      <c r="A1462" s="2153"/>
      <c r="B1462" s="244">
        <v>6</v>
      </c>
      <c r="C1462" s="1092" t="s">
        <v>803</v>
      </c>
      <c r="D1462" s="1844">
        <v>45</v>
      </c>
      <c r="E1462" s="1844" t="s">
        <v>43</v>
      </c>
      <c r="F1462" s="1848">
        <f t="shared" si="280"/>
        <v>45.307000000000002</v>
      </c>
      <c r="G1462" s="1848">
        <v>14.257809999999999</v>
      </c>
      <c r="H1462" s="1848">
        <v>7.2</v>
      </c>
      <c r="I1462" s="1848">
        <v>23.84919</v>
      </c>
      <c r="J1462" s="1093">
        <v>2390.2800000000002</v>
      </c>
      <c r="K1462" s="1849">
        <f t="shared" si="281"/>
        <v>23.84919</v>
      </c>
      <c r="L1462" s="1093">
        <f t="shared" si="281"/>
        <v>2390.2800000000002</v>
      </c>
      <c r="M1462" s="1074">
        <f t="shared" si="282"/>
        <v>9.9775716652442392E-3</v>
      </c>
      <c r="N1462" s="1093">
        <v>340.84</v>
      </c>
      <c r="O1462" s="1094">
        <f t="shared" si="277"/>
        <v>3.4007555263818463</v>
      </c>
      <c r="P1462" s="1073">
        <f t="shared" si="278"/>
        <v>598.6542999146543</v>
      </c>
      <c r="Q1462" s="1095">
        <f t="shared" si="279"/>
        <v>204.04533158291076</v>
      </c>
    </row>
    <row r="1463" spans="1:17">
      <c r="A1463" s="2153"/>
      <c r="B1463" s="244">
        <v>7</v>
      </c>
      <c r="C1463" s="1092" t="s">
        <v>804</v>
      </c>
      <c r="D1463" s="1844">
        <v>18</v>
      </c>
      <c r="E1463" s="1844">
        <v>1996</v>
      </c>
      <c r="F1463" s="1848">
        <f t="shared" si="280"/>
        <v>13.92</v>
      </c>
      <c r="G1463" s="1848">
        <v>0</v>
      </c>
      <c r="H1463" s="1848">
        <v>0</v>
      </c>
      <c r="I1463" s="1848">
        <v>13.92</v>
      </c>
      <c r="J1463" s="1093">
        <v>1321.61</v>
      </c>
      <c r="K1463" s="1849">
        <f t="shared" si="281"/>
        <v>13.92</v>
      </c>
      <c r="L1463" s="1093">
        <f t="shared" si="281"/>
        <v>1321.61</v>
      </c>
      <c r="M1463" s="1074">
        <f t="shared" si="282"/>
        <v>1.0532607955448279E-2</v>
      </c>
      <c r="N1463" s="1093">
        <v>340.84</v>
      </c>
      <c r="O1463" s="1094">
        <f t="shared" si="277"/>
        <v>3.589934095534991</v>
      </c>
      <c r="P1463" s="1073">
        <f t="shared" si="278"/>
        <v>631.95647732689679</v>
      </c>
      <c r="Q1463" s="1095">
        <f t="shared" si="279"/>
        <v>215.39604573209948</v>
      </c>
    </row>
    <row r="1464" spans="1:17">
      <c r="A1464" s="2153"/>
      <c r="B1464" s="244">
        <v>8</v>
      </c>
      <c r="C1464" s="1092" t="s">
        <v>805</v>
      </c>
      <c r="D1464" s="1844">
        <v>30</v>
      </c>
      <c r="E1464" s="1844" t="s">
        <v>43</v>
      </c>
      <c r="F1464" s="1848">
        <f t="shared" si="280"/>
        <v>26.4</v>
      </c>
      <c r="G1464" s="1848">
        <v>2.1281099999999999</v>
      </c>
      <c r="H1464" s="1848">
        <v>4.6399999999999997</v>
      </c>
      <c r="I1464" s="1848">
        <v>19.631889999999999</v>
      </c>
      <c r="J1464" s="1093">
        <v>1612.1</v>
      </c>
      <c r="K1464" s="1849">
        <f t="shared" si="281"/>
        <v>19.631889999999999</v>
      </c>
      <c r="L1464" s="1093">
        <f t="shared" si="281"/>
        <v>1612.1</v>
      </c>
      <c r="M1464" s="1074">
        <f t="shared" si="282"/>
        <v>1.2177836362508529E-2</v>
      </c>
      <c r="N1464" s="1093">
        <v>340.84</v>
      </c>
      <c r="O1464" s="1094">
        <f t="shared" si="277"/>
        <v>4.1506937457974065</v>
      </c>
      <c r="P1464" s="1073">
        <f t="shared" si="278"/>
        <v>730.6701817505118</v>
      </c>
      <c r="Q1464" s="1095">
        <f t="shared" si="279"/>
        <v>249.04162474784442</v>
      </c>
    </row>
    <row r="1465" spans="1:17">
      <c r="A1465" s="2154"/>
      <c r="B1465" s="258">
        <v>9</v>
      </c>
      <c r="C1465" s="1092" t="s">
        <v>806</v>
      </c>
      <c r="D1465" s="1844">
        <v>40</v>
      </c>
      <c r="E1465" s="1844" t="s">
        <v>43</v>
      </c>
      <c r="F1465" s="1848">
        <f t="shared" si="280"/>
        <v>37.149000000000001</v>
      </c>
      <c r="G1465" s="1848">
        <v>3.72227</v>
      </c>
      <c r="H1465" s="1848">
        <v>6.4</v>
      </c>
      <c r="I1465" s="1848">
        <v>27.026730000000001</v>
      </c>
      <c r="J1465" s="1093">
        <v>2185.81</v>
      </c>
      <c r="K1465" s="1849">
        <f t="shared" si="281"/>
        <v>27.026730000000001</v>
      </c>
      <c r="L1465" s="1093">
        <f t="shared" si="281"/>
        <v>2185.81</v>
      </c>
      <c r="M1465" s="1074">
        <f t="shared" si="282"/>
        <v>1.236462913061977E-2</v>
      </c>
      <c r="N1465" s="1093">
        <v>340.84</v>
      </c>
      <c r="O1465" s="1094">
        <f t="shared" si="277"/>
        <v>4.2143601928804424</v>
      </c>
      <c r="P1465" s="1073">
        <f t="shared" si="278"/>
        <v>741.87774783718623</v>
      </c>
      <c r="Q1465" s="1095">
        <f t="shared" si="279"/>
        <v>252.86161157282655</v>
      </c>
    </row>
    <row r="1466" spans="1:17" ht="12" thickBot="1">
      <c r="A1466" s="2155"/>
      <c r="B1466" s="251">
        <v>10</v>
      </c>
      <c r="C1466" s="1852" t="s">
        <v>807</v>
      </c>
      <c r="D1466" s="1853">
        <v>20</v>
      </c>
      <c r="E1466" s="1853" t="s">
        <v>43</v>
      </c>
      <c r="F1466" s="1854">
        <f t="shared" si="280"/>
        <v>16.784010000000002</v>
      </c>
      <c r="G1466" s="1854">
        <v>0.24801000000000001</v>
      </c>
      <c r="H1466" s="1854">
        <v>3.12</v>
      </c>
      <c r="I1466" s="1854">
        <v>13.416</v>
      </c>
      <c r="J1466" s="1855">
        <v>1078.1300000000001</v>
      </c>
      <c r="K1466" s="1856">
        <f t="shared" si="281"/>
        <v>13.416</v>
      </c>
      <c r="L1466" s="1855">
        <f t="shared" si="281"/>
        <v>1078.1300000000001</v>
      </c>
      <c r="M1466" s="1857">
        <f t="shared" si="282"/>
        <v>1.2443768376726368E-2</v>
      </c>
      <c r="N1466" s="1855">
        <v>340.84</v>
      </c>
      <c r="O1466" s="1858">
        <f t="shared" si="277"/>
        <v>4.2413340135234145</v>
      </c>
      <c r="P1466" s="1859">
        <f t="shared" si="278"/>
        <v>746.62610260358213</v>
      </c>
      <c r="Q1466" s="1860">
        <f t="shared" si="279"/>
        <v>254.4800408114049</v>
      </c>
    </row>
    <row r="1467" spans="1:17">
      <c r="A1467" s="2062" t="s">
        <v>340</v>
      </c>
      <c r="B1467" s="96">
        <v>1</v>
      </c>
      <c r="C1467" s="1172" t="s">
        <v>808</v>
      </c>
      <c r="D1467" s="1227">
        <v>22</v>
      </c>
      <c r="E1467" s="1227" t="s">
        <v>43</v>
      </c>
      <c r="F1467" s="1228">
        <f t="shared" si="280"/>
        <v>23.940020000000001</v>
      </c>
      <c r="G1467" s="1228">
        <v>1.47428</v>
      </c>
      <c r="H1467" s="1228">
        <v>3.52</v>
      </c>
      <c r="I1467" s="1228">
        <v>18.945740000000001</v>
      </c>
      <c r="J1467" s="1173">
        <v>1161.06</v>
      </c>
      <c r="K1467" s="1229">
        <f t="shared" si="281"/>
        <v>18.945740000000001</v>
      </c>
      <c r="L1467" s="1173">
        <f t="shared" si="281"/>
        <v>1161.06</v>
      </c>
      <c r="M1467" s="708">
        <f>K1467/L1467</f>
        <v>1.631762355089315E-2</v>
      </c>
      <c r="N1467" s="1173">
        <v>340.84</v>
      </c>
      <c r="O1467" s="710">
        <f>M1467*N1467</f>
        <v>5.5616988110864209</v>
      </c>
      <c r="P1467" s="710">
        <f>M1467*60*1000</f>
        <v>979.05741305358902</v>
      </c>
      <c r="Q1467" s="711">
        <f>P1467*N1467/1000</f>
        <v>333.70192866518522</v>
      </c>
    </row>
    <row r="1468" spans="1:17">
      <c r="A1468" s="2063"/>
      <c r="B1468" s="97">
        <v>2</v>
      </c>
      <c r="C1468" s="1174" t="s">
        <v>809</v>
      </c>
      <c r="D1468" s="1230">
        <v>12</v>
      </c>
      <c r="E1468" s="1230" t="s">
        <v>43</v>
      </c>
      <c r="F1468" s="1231">
        <f t="shared" si="280"/>
        <v>13.321999999999999</v>
      </c>
      <c r="G1468" s="1231">
        <v>0</v>
      </c>
      <c r="H1468" s="1231">
        <v>1.92</v>
      </c>
      <c r="I1468" s="1231">
        <v>11.401999999999999</v>
      </c>
      <c r="J1468" s="1186">
        <v>695.88</v>
      </c>
      <c r="K1468" s="1232">
        <f t="shared" si="281"/>
        <v>11.401999999999999</v>
      </c>
      <c r="L1468" s="1186">
        <f t="shared" si="281"/>
        <v>695.88</v>
      </c>
      <c r="M1468" s="712">
        <f t="shared" ref="M1468:M1476" si="283">K1468/L1468</f>
        <v>1.6385008909582111E-2</v>
      </c>
      <c r="N1468" s="1175">
        <v>340.84</v>
      </c>
      <c r="O1468" s="714">
        <f t="shared" ref="O1468:O1476" si="284">M1468*N1468</f>
        <v>5.5846664367419665</v>
      </c>
      <c r="P1468" s="1058">
        <f t="shared" ref="P1468:P1476" si="285">M1468*60*1000</f>
        <v>983.10053457492666</v>
      </c>
      <c r="Q1468" s="715">
        <f t="shared" ref="Q1468:Q1476" si="286">P1468*N1468/1000</f>
        <v>335.07998620451798</v>
      </c>
    </row>
    <row r="1469" spans="1:17">
      <c r="A1469" s="2063"/>
      <c r="B1469" s="97">
        <v>3</v>
      </c>
      <c r="C1469" s="1174" t="s">
        <v>810</v>
      </c>
      <c r="D1469" s="1230">
        <v>12</v>
      </c>
      <c r="E1469" s="1230" t="s">
        <v>43</v>
      </c>
      <c r="F1469" s="1231">
        <f t="shared" si="280"/>
        <v>13.602</v>
      </c>
      <c r="G1469" s="1231">
        <v>0.16497000000000001</v>
      </c>
      <c r="H1469" s="1231">
        <v>1.92</v>
      </c>
      <c r="I1469" s="1231">
        <v>11.51703</v>
      </c>
      <c r="J1469" s="1186">
        <v>701.9</v>
      </c>
      <c r="K1469" s="1232">
        <f t="shared" si="281"/>
        <v>11.51703</v>
      </c>
      <c r="L1469" s="1186">
        <f t="shared" si="281"/>
        <v>701.9</v>
      </c>
      <c r="M1469" s="712">
        <f t="shared" si="283"/>
        <v>1.6408363014674455E-2</v>
      </c>
      <c r="N1469" s="1175">
        <v>340.84</v>
      </c>
      <c r="O1469" s="714">
        <f t="shared" si="284"/>
        <v>5.5926264499216405</v>
      </c>
      <c r="P1469" s="1058">
        <f t="shared" si="285"/>
        <v>984.50178088046721</v>
      </c>
      <c r="Q1469" s="715">
        <f t="shared" si="286"/>
        <v>335.55758699529838</v>
      </c>
    </row>
    <row r="1470" spans="1:17">
      <c r="A1470" s="2063"/>
      <c r="B1470" s="97">
        <v>4</v>
      </c>
      <c r="C1470" s="1174" t="s">
        <v>811</v>
      </c>
      <c r="D1470" s="1230">
        <v>22</v>
      </c>
      <c r="E1470" s="1230" t="s">
        <v>43</v>
      </c>
      <c r="F1470" s="1231">
        <f t="shared" si="280"/>
        <v>24.673000000000002</v>
      </c>
      <c r="G1470" s="1231">
        <v>1.42974</v>
      </c>
      <c r="H1470" s="1231">
        <v>3.52</v>
      </c>
      <c r="I1470" s="1231">
        <v>19.72326</v>
      </c>
      <c r="J1470" s="1186">
        <v>1183.74</v>
      </c>
      <c r="K1470" s="1232">
        <f t="shared" si="281"/>
        <v>19.72326</v>
      </c>
      <c r="L1470" s="1186">
        <f t="shared" si="281"/>
        <v>1183.74</v>
      </c>
      <c r="M1470" s="712">
        <f t="shared" si="283"/>
        <v>1.6661817628871204E-2</v>
      </c>
      <c r="N1470" s="1175">
        <v>340.84</v>
      </c>
      <c r="O1470" s="714">
        <f t="shared" si="284"/>
        <v>5.6790139206244605</v>
      </c>
      <c r="P1470" s="1058">
        <f t="shared" si="285"/>
        <v>999.7090577322723</v>
      </c>
      <c r="Q1470" s="715">
        <f t="shared" si="286"/>
        <v>340.74083523746765</v>
      </c>
    </row>
    <row r="1471" spans="1:17">
      <c r="A1471" s="2063"/>
      <c r="B1471" s="97">
        <v>5</v>
      </c>
      <c r="C1471" s="1174" t="s">
        <v>812</v>
      </c>
      <c r="D1471" s="1230">
        <v>40</v>
      </c>
      <c r="E1471" s="1230" t="s">
        <v>43</v>
      </c>
      <c r="F1471" s="1231">
        <f t="shared" si="280"/>
        <v>42.370999999999995</v>
      </c>
      <c r="G1471" s="1231">
        <v>3.4044300000000001</v>
      </c>
      <c r="H1471" s="1231">
        <v>6.4</v>
      </c>
      <c r="I1471" s="1231">
        <v>32.566569999999999</v>
      </c>
      <c r="J1471" s="1186">
        <v>1935.84</v>
      </c>
      <c r="K1471" s="1232">
        <v>31.49</v>
      </c>
      <c r="L1471" s="1186">
        <v>1871.86</v>
      </c>
      <c r="M1471" s="712">
        <f t="shared" si="283"/>
        <v>1.6822839314906031E-2</v>
      </c>
      <c r="N1471" s="1175">
        <v>340.84</v>
      </c>
      <c r="O1471" s="714">
        <f t="shared" si="284"/>
        <v>5.7338965520925713</v>
      </c>
      <c r="P1471" s="1058">
        <f t="shared" si="285"/>
        <v>1009.3703588943619</v>
      </c>
      <c r="Q1471" s="715">
        <f t="shared" si="286"/>
        <v>344.03379312555427</v>
      </c>
    </row>
    <row r="1472" spans="1:17">
      <c r="A1472" s="2063"/>
      <c r="B1472" s="97">
        <v>6</v>
      </c>
      <c r="C1472" s="1174" t="s">
        <v>813</v>
      </c>
      <c r="D1472" s="1230">
        <v>6</v>
      </c>
      <c r="E1472" s="1230" t="s">
        <v>43</v>
      </c>
      <c r="F1472" s="1231">
        <f t="shared" si="280"/>
        <v>5.9829999999999997</v>
      </c>
      <c r="G1472" s="1231">
        <v>0</v>
      </c>
      <c r="H1472" s="1231">
        <v>0</v>
      </c>
      <c r="I1472" s="1231">
        <v>5.9829999999999997</v>
      </c>
      <c r="J1472" s="1186">
        <v>355.35</v>
      </c>
      <c r="K1472" s="1232">
        <f t="shared" ref="K1472:L1475" si="287">I1472</f>
        <v>5.9829999999999997</v>
      </c>
      <c r="L1472" s="1186">
        <f t="shared" si="287"/>
        <v>355.35</v>
      </c>
      <c r="M1472" s="712">
        <f t="shared" si="283"/>
        <v>1.6836921345152665E-2</v>
      </c>
      <c r="N1472" s="1175">
        <v>340.84</v>
      </c>
      <c r="O1472" s="714">
        <f t="shared" si="284"/>
        <v>5.7386962712818335</v>
      </c>
      <c r="P1472" s="1058">
        <f t="shared" si="285"/>
        <v>1010.2152807091597</v>
      </c>
      <c r="Q1472" s="715">
        <f t="shared" si="286"/>
        <v>344.32177627690999</v>
      </c>
    </row>
    <row r="1473" spans="1:17">
      <c r="A1473" s="2063"/>
      <c r="B1473" s="97">
        <v>7</v>
      </c>
      <c r="C1473" s="1174" t="s">
        <v>814</v>
      </c>
      <c r="D1473" s="1230">
        <v>22</v>
      </c>
      <c r="E1473" s="1230" t="s">
        <v>43</v>
      </c>
      <c r="F1473" s="1231">
        <f t="shared" si="280"/>
        <v>26.567999999999998</v>
      </c>
      <c r="G1473" s="1231">
        <v>2.5146899999999999</v>
      </c>
      <c r="H1473" s="1231">
        <v>3.52</v>
      </c>
      <c r="I1473" s="1231">
        <v>20.53331</v>
      </c>
      <c r="J1473" s="1186">
        <v>1211.5</v>
      </c>
      <c r="K1473" s="1232">
        <f t="shared" si="287"/>
        <v>20.53331</v>
      </c>
      <c r="L1473" s="1186">
        <f t="shared" si="287"/>
        <v>1211.5</v>
      </c>
      <c r="M1473" s="712">
        <f t="shared" si="283"/>
        <v>1.6948666941807678E-2</v>
      </c>
      <c r="N1473" s="1175">
        <v>340.84</v>
      </c>
      <c r="O1473" s="714">
        <f t="shared" si="284"/>
        <v>5.7767836404457285</v>
      </c>
      <c r="P1473" s="1058">
        <f t="shared" si="285"/>
        <v>1016.9200165084607</v>
      </c>
      <c r="Q1473" s="715">
        <f t="shared" si="286"/>
        <v>346.60701842674371</v>
      </c>
    </row>
    <row r="1474" spans="1:17">
      <c r="A1474" s="2063"/>
      <c r="B1474" s="97">
        <v>8</v>
      </c>
      <c r="C1474" s="1174" t="s">
        <v>815</v>
      </c>
      <c r="D1474" s="1230">
        <v>22</v>
      </c>
      <c r="E1474" s="1230" t="s">
        <v>43</v>
      </c>
      <c r="F1474" s="1231">
        <f t="shared" si="280"/>
        <v>25.902010000000001</v>
      </c>
      <c r="G1474" s="1231">
        <v>2.6120299999999999</v>
      </c>
      <c r="H1474" s="1231">
        <v>3.52</v>
      </c>
      <c r="I1474" s="1231">
        <v>19.76998</v>
      </c>
      <c r="J1474" s="1186">
        <v>1153.5899999999999</v>
      </c>
      <c r="K1474" s="1232">
        <f t="shared" si="287"/>
        <v>19.76998</v>
      </c>
      <c r="L1474" s="1186">
        <f t="shared" si="287"/>
        <v>1153.5899999999999</v>
      </c>
      <c r="M1474" s="712">
        <f t="shared" si="283"/>
        <v>1.7137787255437374E-2</v>
      </c>
      <c r="N1474" s="1175">
        <v>340.84</v>
      </c>
      <c r="O1474" s="714">
        <f t="shared" si="284"/>
        <v>5.8412434081432743</v>
      </c>
      <c r="P1474" s="1058">
        <f t="shared" si="285"/>
        <v>1028.2672353262426</v>
      </c>
      <c r="Q1474" s="715">
        <f t="shared" si="286"/>
        <v>350.47460448859647</v>
      </c>
    </row>
    <row r="1475" spans="1:17">
      <c r="A1475" s="2063"/>
      <c r="B1475" s="97">
        <v>9</v>
      </c>
      <c r="C1475" s="1368" t="s">
        <v>816</v>
      </c>
      <c r="D1475" s="1369">
        <v>22</v>
      </c>
      <c r="E1475" s="1369" t="s">
        <v>43</v>
      </c>
      <c r="F1475" s="1405">
        <f t="shared" si="280"/>
        <v>26.176000000000002</v>
      </c>
      <c r="G1475" s="1405">
        <v>2.43771</v>
      </c>
      <c r="H1475" s="1405">
        <v>3.52</v>
      </c>
      <c r="I1475" s="1405">
        <v>20.21829</v>
      </c>
      <c r="J1475" s="1175">
        <v>1169.72</v>
      </c>
      <c r="K1475" s="1841">
        <f t="shared" si="287"/>
        <v>20.21829</v>
      </c>
      <c r="L1475" s="1175">
        <f t="shared" si="287"/>
        <v>1169.72</v>
      </c>
      <c r="M1475" s="1057">
        <f t="shared" si="283"/>
        <v>1.7284726259275723E-2</v>
      </c>
      <c r="N1475" s="1175">
        <v>340.84</v>
      </c>
      <c r="O1475" s="714">
        <f t="shared" si="284"/>
        <v>5.891326098211537</v>
      </c>
      <c r="P1475" s="1058">
        <f t="shared" si="285"/>
        <v>1037.0835755565433</v>
      </c>
      <c r="Q1475" s="715">
        <f t="shared" si="286"/>
        <v>353.47956589269216</v>
      </c>
    </row>
    <row r="1476" spans="1:17" ht="12" thickBot="1">
      <c r="A1476" s="2065"/>
      <c r="B1476" s="100">
        <v>10</v>
      </c>
      <c r="C1476" s="1176" t="s">
        <v>817</v>
      </c>
      <c r="D1476" s="1233">
        <v>12</v>
      </c>
      <c r="E1476" s="1233" t="s">
        <v>43</v>
      </c>
      <c r="F1476" s="1234">
        <f t="shared" si="280"/>
        <v>12.939</v>
      </c>
      <c r="G1476" s="1234">
        <v>0.65988000000000002</v>
      </c>
      <c r="H1476" s="1234">
        <v>1.92</v>
      </c>
      <c r="I1476" s="1234">
        <v>10.359120000000001</v>
      </c>
      <c r="J1476" s="1196">
        <v>679.32</v>
      </c>
      <c r="K1476" s="1235">
        <v>9.0298999999999996</v>
      </c>
      <c r="L1476" s="1196">
        <v>519.08000000000004</v>
      </c>
      <c r="M1476" s="1195">
        <f t="shared" si="283"/>
        <v>1.7395969792710176E-2</v>
      </c>
      <c r="N1476" s="1842">
        <v>340.84</v>
      </c>
      <c r="O1476" s="1177">
        <f t="shared" si="284"/>
        <v>5.9292423441473359</v>
      </c>
      <c r="P1476" s="1177">
        <f t="shared" si="285"/>
        <v>1043.7581875626106</v>
      </c>
      <c r="Q1476" s="1178">
        <f t="shared" si="286"/>
        <v>355.75454064884019</v>
      </c>
    </row>
    <row r="1477" spans="1:17">
      <c r="A1477" s="2156" t="s">
        <v>348</v>
      </c>
      <c r="B1477" s="21">
        <v>1</v>
      </c>
      <c r="C1477" s="1861" t="s">
        <v>818</v>
      </c>
      <c r="D1477" s="1862">
        <v>22</v>
      </c>
      <c r="E1477" s="1862" t="s">
        <v>43</v>
      </c>
      <c r="F1477" s="1863">
        <f t="shared" si="280"/>
        <v>28.247010000000003</v>
      </c>
      <c r="G1477" s="1863">
        <v>1.51223</v>
      </c>
      <c r="H1477" s="1863">
        <v>3.52</v>
      </c>
      <c r="I1477" s="1863">
        <v>23.214780000000001</v>
      </c>
      <c r="J1477" s="1864">
        <v>1204.6500000000001</v>
      </c>
      <c r="K1477" s="1865">
        <f t="shared" ref="K1477:L1483" si="288">I1477</f>
        <v>23.214780000000001</v>
      </c>
      <c r="L1477" s="1181">
        <f t="shared" si="288"/>
        <v>1204.6500000000001</v>
      </c>
      <c r="M1477" s="828">
        <f>K1477/L1477</f>
        <v>1.9270974971983563E-2</v>
      </c>
      <c r="N1477" s="1181">
        <v>340.84</v>
      </c>
      <c r="O1477" s="830">
        <f>M1477*N1477</f>
        <v>6.5683191094508775</v>
      </c>
      <c r="P1477" s="830">
        <f>M1477*60*1000</f>
        <v>1156.2584983190138</v>
      </c>
      <c r="Q1477" s="831">
        <f>P1477*N1477/1000</f>
        <v>394.09914656705263</v>
      </c>
    </row>
    <row r="1478" spans="1:17">
      <c r="A1478" s="2138"/>
      <c r="B1478" s="50">
        <v>2</v>
      </c>
      <c r="C1478" s="1182" t="s">
        <v>819</v>
      </c>
      <c r="D1478" s="1238">
        <v>8</v>
      </c>
      <c r="E1478" s="1238" t="s">
        <v>43</v>
      </c>
      <c r="F1478" s="1239">
        <f t="shared" si="280"/>
        <v>9</v>
      </c>
      <c r="G1478" s="1239">
        <v>0.43991999999999998</v>
      </c>
      <c r="H1478" s="1239">
        <v>1.2</v>
      </c>
      <c r="I1478" s="1239">
        <v>7.36008</v>
      </c>
      <c r="J1478" s="1187">
        <v>362.86</v>
      </c>
      <c r="K1478" s="1240">
        <v>6.3868200000000002</v>
      </c>
      <c r="L1478" s="1187">
        <v>314.87</v>
      </c>
      <c r="M1478" s="716">
        <f t="shared" ref="M1478:M1486" si="289">K1478/L1478</f>
        <v>2.0283990218185284E-2</v>
      </c>
      <c r="N1478" s="1034">
        <v>340.84</v>
      </c>
      <c r="O1478" s="718">
        <f t="shared" ref="O1478:O1486" si="290">M1478*N1478</f>
        <v>6.9135952259662714</v>
      </c>
      <c r="P1478" s="1066">
        <f t="shared" ref="P1478:P1486" si="291">M1478*60*1000</f>
        <v>1217.039413091117</v>
      </c>
      <c r="Q1478" s="719">
        <f t="shared" ref="Q1478:Q1486" si="292">P1478*N1478/1000</f>
        <v>414.81571355797632</v>
      </c>
    </row>
    <row r="1479" spans="1:17">
      <c r="A1479" s="2138"/>
      <c r="B1479" s="50">
        <v>3</v>
      </c>
      <c r="C1479" s="1182" t="s">
        <v>820</v>
      </c>
      <c r="D1479" s="1238">
        <v>23</v>
      </c>
      <c r="E1479" s="1238">
        <v>1998</v>
      </c>
      <c r="F1479" s="1239">
        <f t="shared" si="280"/>
        <v>19.204999999999998</v>
      </c>
      <c r="G1479" s="1239">
        <v>0</v>
      </c>
      <c r="H1479" s="1239">
        <v>0</v>
      </c>
      <c r="I1479" s="1239">
        <v>19.204999999999998</v>
      </c>
      <c r="J1479" s="1187">
        <v>926.77</v>
      </c>
      <c r="K1479" s="1240">
        <f t="shared" si="288"/>
        <v>19.204999999999998</v>
      </c>
      <c r="L1479" s="1187">
        <f t="shared" si="288"/>
        <v>926.77</v>
      </c>
      <c r="M1479" s="716">
        <f t="shared" si="289"/>
        <v>2.0722509360466997E-2</v>
      </c>
      <c r="N1479" s="1034">
        <v>340.84</v>
      </c>
      <c r="O1479" s="718">
        <f t="shared" si="290"/>
        <v>7.0630600904215708</v>
      </c>
      <c r="P1479" s="1066">
        <f t="shared" si="291"/>
        <v>1243.3505616280199</v>
      </c>
      <c r="Q1479" s="719">
        <f t="shared" si="292"/>
        <v>423.78360542529424</v>
      </c>
    </row>
    <row r="1480" spans="1:17">
      <c r="A1480" s="2139"/>
      <c r="B1480" s="23">
        <v>4</v>
      </c>
      <c r="C1480" s="1182" t="s">
        <v>821</v>
      </c>
      <c r="D1480" s="1238">
        <v>22</v>
      </c>
      <c r="E1480" s="1238" t="s">
        <v>43</v>
      </c>
      <c r="F1480" s="1239">
        <f t="shared" si="280"/>
        <v>29.939999999999998</v>
      </c>
      <c r="G1480" s="1239">
        <v>2.1264599999999998</v>
      </c>
      <c r="H1480" s="1239">
        <v>3.52</v>
      </c>
      <c r="I1480" s="1239">
        <v>24.29354</v>
      </c>
      <c r="J1480" s="1187">
        <v>1170.98</v>
      </c>
      <c r="K1480" s="1240">
        <f t="shared" si="288"/>
        <v>24.29354</v>
      </c>
      <c r="L1480" s="1187">
        <f t="shared" si="288"/>
        <v>1170.98</v>
      </c>
      <c r="M1480" s="716">
        <f t="shared" si="289"/>
        <v>2.0746332132060324E-2</v>
      </c>
      <c r="N1480" s="1034">
        <v>340.84</v>
      </c>
      <c r="O1480" s="718">
        <f t="shared" si="290"/>
        <v>7.0711798438914402</v>
      </c>
      <c r="P1480" s="1066">
        <f t="shared" si="291"/>
        <v>1244.7799279236194</v>
      </c>
      <c r="Q1480" s="719">
        <f t="shared" si="292"/>
        <v>424.2707906334864</v>
      </c>
    </row>
    <row r="1481" spans="1:17">
      <c r="A1481" s="2139"/>
      <c r="B1481" s="23">
        <v>5</v>
      </c>
      <c r="C1481" s="1182" t="s">
        <v>822</v>
      </c>
      <c r="D1481" s="1238">
        <v>12</v>
      </c>
      <c r="E1481" s="1238" t="s">
        <v>43</v>
      </c>
      <c r="F1481" s="1239">
        <f t="shared" si="280"/>
        <v>13.895010000000001</v>
      </c>
      <c r="G1481" s="1239">
        <v>0.52241000000000004</v>
      </c>
      <c r="H1481" s="1239">
        <v>1.76</v>
      </c>
      <c r="I1481" s="1239">
        <v>11.6126</v>
      </c>
      <c r="J1481" s="1187">
        <v>555.41</v>
      </c>
      <c r="K1481" s="1240">
        <v>10.528</v>
      </c>
      <c r="L1481" s="1187">
        <v>503.56</v>
      </c>
      <c r="M1481" s="716">
        <f t="shared" si="289"/>
        <v>2.0907141154976567E-2</v>
      </c>
      <c r="N1481" s="1034">
        <v>340.84</v>
      </c>
      <c r="O1481" s="718">
        <f t="shared" si="290"/>
        <v>7.1259899912622124</v>
      </c>
      <c r="P1481" s="1066">
        <f t="shared" si="291"/>
        <v>1254.4284692985941</v>
      </c>
      <c r="Q1481" s="719">
        <f t="shared" si="292"/>
        <v>427.55939947573273</v>
      </c>
    </row>
    <row r="1482" spans="1:17">
      <c r="A1482" s="2139"/>
      <c r="B1482" s="23">
        <v>6</v>
      </c>
      <c r="C1482" s="1182" t="s">
        <v>823</v>
      </c>
      <c r="D1482" s="1238">
        <v>16</v>
      </c>
      <c r="E1482" s="1238" t="s">
        <v>43</v>
      </c>
      <c r="F1482" s="1239">
        <f t="shared" si="280"/>
        <v>17.81701</v>
      </c>
      <c r="G1482" s="1239">
        <v>0.74402000000000001</v>
      </c>
      <c r="H1482" s="1239">
        <v>2.25</v>
      </c>
      <c r="I1482" s="1239">
        <v>14.822990000000001</v>
      </c>
      <c r="J1482" s="1187">
        <v>880.52</v>
      </c>
      <c r="K1482" s="1240">
        <v>11.589650000000001</v>
      </c>
      <c r="L1482" s="1187">
        <v>522.48</v>
      </c>
      <c r="M1482" s="716">
        <f t="shared" si="289"/>
        <v>2.2181997397029554E-2</v>
      </c>
      <c r="N1482" s="1034">
        <v>340.84</v>
      </c>
      <c r="O1482" s="718">
        <f t="shared" si="290"/>
        <v>7.5605119928035522</v>
      </c>
      <c r="P1482" s="1066">
        <f t="shared" si="291"/>
        <v>1330.9198438217734</v>
      </c>
      <c r="Q1482" s="719">
        <f t="shared" si="292"/>
        <v>453.63071956821324</v>
      </c>
    </row>
    <row r="1483" spans="1:17">
      <c r="A1483" s="2139"/>
      <c r="B1483" s="23">
        <v>7</v>
      </c>
      <c r="C1483" s="1182" t="s">
        <v>824</v>
      </c>
      <c r="D1483" s="1238">
        <v>7</v>
      </c>
      <c r="E1483" s="1238" t="s">
        <v>43</v>
      </c>
      <c r="F1483" s="1239">
        <f t="shared" si="280"/>
        <v>9.8569999999999993</v>
      </c>
      <c r="G1483" s="1239">
        <v>0.76985999999999999</v>
      </c>
      <c r="H1483" s="1239">
        <v>7.0000000000000007E-2</v>
      </c>
      <c r="I1483" s="1239">
        <v>9.0171399999999995</v>
      </c>
      <c r="J1483" s="1187">
        <v>358.82</v>
      </c>
      <c r="K1483" s="1240">
        <f t="shared" si="288"/>
        <v>9.0171399999999995</v>
      </c>
      <c r="L1483" s="1187">
        <f t="shared" si="288"/>
        <v>358.82</v>
      </c>
      <c r="M1483" s="716">
        <f t="shared" si="289"/>
        <v>2.5129981606376455E-2</v>
      </c>
      <c r="N1483" s="1034">
        <v>340.84</v>
      </c>
      <c r="O1483" s="718">
        <f t="shared" si="290"/>
        <v>8.5653029307173512</v>
      </c>
      <c r="P1483" s="1066">
        <f t="shared" si="291"/>
        <v>1507.7988963825871</v>
      </c>
      <c r="Q1483" s="719">
        <f t="shared" si="292"/>
        <v>513.91817584304101</v>
      </c>
    </row>
    <row r="1484" spans="1:17">
      <c r="A1484" s="2139"/>
      <c r="B1484" s="23">
        <v>8</v>
      </c>
      <c r="C1484" s="1182" t="s">
        <v>825</v>
      </c>
      <c r="D1484" s="1238">
        <v>11</v>
      </c>
      <c r="E1484" s="1238" t="s">
        <v>43</v>
      </c>
      <c r="F1484" s="1239">
        <f t="shared" si="280"/>
        <v>12.638</v>
      </c>
      <c r="G1484" s="1239">
        <v>0.43991999999999998</v>
      </c>
      <c r="H1484" s="1239">
        <v>1.6</v>
      </c>
      <c r="I1484" s="1239">
        <v>10.59808</v>
      </c>
      <c r="J1484" s="1187">
        <v>407.19</v>
      </c>
      <c r="K1484" s="1240">
        <v>9.2750000000000004</v>
      </c>
      <c r="L1484" s="1187">
        <v>356.36</v>
      </c>
      <c r="M1484" s="716">
        <f t="shared" si="289"/>
        <v>2.6027051296441801E-2</v>
      </c>
      <c r="N1484" s="1034">
        <v>340.84</v>
      </c>
      <c r="O1484" s="718">
        <f t="shared" si="290"/>
        <v>8.871060163879223</v>
      </c>
      <c r="P1484" s="1066">
        <f t="shared" si="291"/>
        <v>1561.623077786508</v>
      </c>
      <c r="Q1484" s="719">
        <f t="shared" si="292"/>
        <v>532.26360983275333</v>
      </c>
    </row>
    <row r="1485" spans="1:17">
      <c r="A1485" s="2139"/>
      <c r="B1485" s="23">
        <v>9</v>
      </c>
      <c r="C1485" s="1068" t="s">
        <v>826</v>
      </c>
      <c r="D1485" s="1069">
        <v>8</v>
      </c>
      <c r="E1485" s="1069" t="s">
        <v>43</v>
      </c>
      <c r="F1485" s="1239">
        <f t="shared" si="280"/>
        <v>10.882</v>
      </c>
      <c r="G1485" s="1406">
        <v>0.21995999999999999</v>
      </c>
      <c r="H1485" s="1406">
        <v>1.28</v>
      </c>
      <c r="I1485" s="1406">
        <v>9.3820399999999999</v>
      </c>
      <c r="J1485" s="1034">
        <v>354.78</v>
      </c>
      <c r="K1485" s="1307">
        <f>I1485</f>
        <v>9.3820399999999999</v>
      </c>
      <c r="L1485" s="1187">
        <f>J1485</f>
        <v>354.78</v>
      </c>
      <c r="M1485" s="716">
        <f t="shared" si="289"/>
        <v>2.6444669936298553E-2</v>
      </c>
      <c r="N1485" s="1034">
        <v>340.84</v>
      </c>
      <c r="O1485" s="718">
        <f t="shared" si="290"/>
        <v>9.013401301087999</v>
      </c>
      <c r="P1485" s="1066">
        <f t="shared" si="291"/>
        <v>1586.6801961779131</v>
      </c>
      <c r="Q1485" s="719">
        <f t="shared" si="292"/>
        <v>540.8040780652799</v>
      </c>
    </row>
    <row r="1486" spans="1:17" ht="12" thickBot="1">
      <c r="A1486" s="2140"/>
      <c r="B1486" s="26">
        <v>10</v>
      </c>
      <c r="C1486" s="1183" t="s">
        <v>827</v>
      </c>
      <c r="D1486" s="1243">
        <v>12</v>
      </c>
      <c r="E1486" s="1243" t="s">
        <v>43</v>
      </c>
      <c r="F1486" s="1843">
        <f>G1486+H1486+I1486</f>
        <v>18.357009999999999</v>
      </c>
      <c r="G1486" s="1245">
        <v>0.36074000000000001</v>
      </c>
      <c r="H1486" s="1245">
        <v>1.52</v>
      </c>
      <c r="I1486" s="1245">
        <v>16.47627</v>
      </c>
      <c r="J1486" s="1189">
        <v>773.86</v>
      </c>
      <c r="K1486" s="1246">
        <v>17.984999999999999</v>
      </c>
      <c r="L1486" s="1189">
        <v>519.05999999999995</v>
      </c>
      <c r="M1486" s="1188">
        <f t="shared" si="289"/>
        <v>3.4649173505953069E-2</v>
      </c>
      <c r="N1486" s="1866">
        <v>340.84</v>
      </c>
      <c r="O1486" s="1184">
        <f t="shared" si="290"/>
        <v>11.809824297769044</v>
      </c>
      <c r="P1486" s="1184">
        <f t="shared" si="291"/>
        <v>2078.950410357184</v>
      </c>
      <c r="Q1486" s="1185">
        <f t="shared" si="292"/>
        <v>708.58945786614254</v>
      </c>
    </row>
    <row r="1489" spans="1:17" ht="15">
      <c r="A1489" s="2013" t="s">
        <v>828</v>
      </c>
      <c r="B1489" s="2013"/>
      <c r="C1489" s="2013"/>
      <c r="D1489" s="2013"/>
      <c r="E1489" s="2013"/>
      <c r="F1489" s="2013"/>
      <c r="G1489" s="2013"/>
      <c r="H1489" s="2013"/>
      <c r="I1489" s="2013"/>
      <c r="J1489" s="2013"/>
      <c r="K1489" s="2013"/>
      <c r="L1489" s="2013"/>
      <c r="M1489" s="2013"/>
      <c r="N1489" s="2013"/>
      <c r="O1489" s="2013"/>
      <c r="P1489" s="2013"/>
      <c r="Q1489" s="2013"/>
    </row>
    <row r="1490" spans="1:17" ht="13.5" thickBot="1">
      <c r="A1490" s="1330"/>
      <c r="B1490" s="1330"/>
      <c r="C1490" s="1330"/>
      <c r="D1490" s="1330"/>
      <c r="E1490" s="1986" t="s">
        <v>559</v>
      </c>
      <c r="F1490" s="1986"/>
      <c r="G1490" s="1986"/>
      <c r="H1490" s="1986"/>
      <c r="I1490" s="1330">
        <v>2.2999999999999998</v>
      </c>
      <c r="J1490" s="1330" t="s">
        <v>558</v>
      </c>
      <c r="K1490" s="1330" t="s">
        <v>560</v>
      </c>
      <c r="L1490" s="1331">
        <v>471</v>
      </c>
      <c r="M1490" s="1330"/>
      <c r="N1490" s="1330"/>
      <c r="O1490" s="1330"/>
      <c r="P1490" s="1330"/>
      <c r="Q1490" s="1330"/>
    </row>
    <row r="1491" spans="1:17">
      <c r="A1491" s="2015" t="s">
        <v>1</v>
      </c>
      <c r="B1491" s="2018" t="s">
        <v>0</v>
      </c>
      <c r="C1491" s="1990" t="s">
        <v>2</v>
      </c>
      <c r="D1491" s="1990" t="s">
        <v>3</v>
      </c>
      <c r="E1491" s="1990" t="s">
        <v>13</v>
      </c>
      <c r="F1491" s="1993" t="s">
        <v>14</v>
      </c>
      <c r="G1491" s="1994"/>
      <c r="H1491" s="1994"/>
      <c r="I1491" s="1995"/>
      <c r="J1491" s="1990" t="s">
        <v>4</v>
      </c>
      <c r="K1491" s="1990" t="s">
        <v>15</v>
      </c>
      <c r="L1491" s="1990" t="s">
        <v>5</v>
      </c>
      <c r="M1491" s="1990" t="s">
        <v>6</v>
      </c>
      <c r="N1491" s="1990" t="s">
        <v>16</v>
      </c>
      <c r="O1491" s="1990" t="s">
        <v>17</v>
      </c>
      <c r="P1491" s="2007" t="s">
        <v>25</v>
      </c>
      <c r="Q1491" s="2009" t="s">
        <v>26</v>
      </c>
    </row>
    <row r="1492" spans="1:17" ht="33.75">
      <c r="A1492" s="2016"/>
      <c r="B1492" s="2019"/>
      <c r="C1492" s="1991"/>
      <c r="D1492" s="1992"/>
      <c r="E1492" s="1992"/>
      <c r="F1492" s="1329" t="s">
        <v>18</v>
      </c>
      <c r="G1492" s="1329" t="s">
        <v>19</v>
      </c>
      <c r="H1492" s="1329" t="s">
        <v>20</v>
      </c>
      <c r="I1492" s="1329" t="s">
        <v>21</v>
      </c>
      <c r="J1492" s="1992"/>
      <c r="K1492" s="1992"/>
      <c r="L1492" s="1992"/>
      <c r="M1492" s="1992"/>
      <c r="N1492" s="1992"/>
      <c r="O1492" s="1992"/>
      <c r="P1492" s="2008"/>
      <c r="Q1492" s="2010"/>
    </row>
    <row r="1493" spans="1:17" ht="12" thickBot="1">
      <c r="A1493" s="2016"/>
      <c r="B1493" s="2019"/>
      <c r="C1493" s="2052"/>
      <c r="D1493" s="38" t="s">
        <v>7</v>
      </c>
      <c r="E1493" s="38" t="s">
        <v>8</v>
      </c>
      <c r="F1493" s="38" t="s">
        <v>9</v>
      </c>
      <c r="G1493" s="38" t="s">
        <v>9</v>
      </c>
      <c r="H1493" s="38" t="s">
        <v>9</v>
      </c>
      <c r="I1493" s="38" t="s">
        <v>9</v>
      </c>
      <c r="J1493" s="38" t="s">
        <v>22</v>
      </c>
      <c r="K1493" s="38" t="s">
        <v>9</v>
      </c>
      <c r="L1493" s="38" t="s">
        <v>22</v>
      </c>
      <c r="M1493" s="38" t="s">
        <v>23</v>
      </c>
      <c r="N1493" s="38" t="s">
        <v>10</v>
      </c>
      <c r="O1493" s="38" t="s">
        <v>24</v>
      </c>
      <c r="P1493" s="44" t="s">
        <v>27</v>
      </c>
      <c r="Q1493" s="40" t="s">
        <v>28</v>
      </c>
    </row>
    <row r="1494" spans="1:17">
      <c r="A1494" s="2082" t="s">
        <v>347</v>
      </c>
      <c r="B1494" s="60">
        <v>1</v>
      </c>
      <c r="C1494" s="1083" t="s">
        <v>829</v>
      </c>
      <c r="D1494" s="1031">
        <v>45</v>
      </c>
      <c r="E1494" s="1031">
        <v>1990</v>
      </c>
      <c r="F1494" s="808">
        <f>G1494+H1494+I1494</f>
        <v>22.719135000000001</v>
      </c>
      <c r="G1494" s="808">
        <v>4.369135</v>
      </c>
      <c r="H1494" s="808">
        <v>7.2</v>
      </c>
      <c r="I1494" s="808">
        <v>11.15</v>
      </c>
      <c r="J1494" s="808">
        <v>2333.65</v>
      </c>
      <c r="K1494" s="1032">
        <f>I1494</f>
        <v>11.15</v>
      </c>
      <c r="L1494" s="808">
        <f>J1494</f>
        <v>2333.65</v>
      </c>
      <c r="M1494" s="1033">
        <f>K1494/L1494</f>
        <v>4.7779229961648064E-3</v>
      </c>
      <c r="N1494" s="1084">
        <v>210.04300000000001</v>
      </c>
      <c r="O1494" s="1035">
        <f>M1494*N1494</f>
        <v>1.0035692798834446</v>
      </c>
      <c r="P1494" s="1035">
        <f>M1494*60*1000</f>
        <v>286.67537976988837</v>
      </c>
      <c r="Q1494" s="1036">
        <f>P1494*N1494/1000</f>
        <v>60.214156793006666</v>
      </c>
    </row>
    <row r="1495" spans="1:17">
      <c r="A1495" s="2083"/>
      <c r="B1495" s="56">
        <v>2</v>
      </c>
      <c r="C1495" s="1086" t="s">
        <v>830</v>
      </c>
      <c r="D1495" s="1038">
        <v>39</v>
      </c>
      <c r="E1495" s="1038">
        <v>1992</v>
      </c>
      <c r="F1495" s="704">
        <f t="shared" ref="F1495:F1497" si="293">G1495+H1495+I1495</f>
        <v>19.554000000000002</v>
      </c>
      <c r="G1495" s="704">
        <v>3.5421119999999999</v>
      </c>
      <c r="H1495" s="704">
        <v>6.4</v>
      </c>
      <c r="I1495" s="704">
        <v>9.6118880000000004</v>
      </c>
      <c r="J1495" s="704">
        <v>2267.6400000000003</v>
      </c>
      <c r="K1495" s="1040">
        <f t="shared" ref="K1495:L1497" si="294">I1495</f>
        <v>9.6118880000000004</v>
      </c>
      <c r="L1495" s="704">
        <f t="shared" si="294"/>
        <v>2267.6400000000003</v>
      </c>
      <c r="M1495" s="705">
        <f t="shared" ref="M1495:M1497" si="295">K1495/L1495</f>
        <v>4.2387186678661511E-3</v>
      </c>
      <c r="N1495" s="1084">
        <v>210.04300000000001</v>
      </c>
      <c r="O1495" s="1041">
        <f t="shared" ref="O1495:O1513" si="296">M1495*N1495</f>
        <v>0.89031318515461</v>
      </c>
      <c r="P1495" s="1035">
        <f t="shared" ref="P1495:P1513" si="297">M1495*60*1000</f>
        <v>254.32312007196904</v>
      </c>
      <c r="Q1495" s="1042">
        <f t="shared" ref="Q1495:Q1513" si="298">P1495*N1495/1000</f>
        <v>53.41879110927659</v>
      </c>
    </row>
    <row r="1496" spans="1:17">
      <c r="A1496" s="2083"/>
      <c r="B1496" s="56">
        <v>3</v>
      </c>
      <c r="C1496" s="1086" t="s">
        <v>831</v>
      </c>
      <c r="D1496" s="1038">
        <v>45</v>
      </c>
      <c r="E1496" s="1038">
        <v>1974</v>
      </c>
      <c r="F1496" s="704">
        <f t="shared" si="293"/>
        <v>26.200001</v>
      </c>
      <c r="G1496" s="704">
        <v>5.11287</v>
      </c>
      <c r="H1496" s="704">
        <v>7.2</v>
      </c>
      <c r="I1496" s="704">
        <v>13.887131</v>
      </c>
      <c r="J1496" s="704">
        <v>2307.02</v>
      </c>
      <c r="K1496" s="1040">
        <f t="shared" si="294"/>
        <v>13.887131</v>
      </c>
      <c r="L1496" s="704">
        <f t="shared" si="294"/>
        <v>2307.02</v>
      </c>
      <c r="M1496" s="705">
        <f t="shared" si="295"/>
        <v>6.0195104507113073E-3</v>
      </c>
      <c r="N1496" s="1084">
        <v>210.04300000000001</v>
      </c>
      <c r="O1496" s="1041">
        <f t="shared" si="296"/>
        <v>1.2643560335987551</v>
      </c>
      <c r="P1496" s="1035">
        <f t="shared" si="297"/>
        <v>361.17062704267846</v>
      </c>
      <c r="Q1496" s="1042">
        <f t="shared" si="298"/>
        <v>75.861362015925323</v>
      </c>
    </row>
    <row r="1497" spans="1:17">
      <c r="A1497" s="2083"/>
      <c r="B1497" s="15">
        <v>4</v>
      </c>
      <c r="C1497" s="1086" t="s">
        <v>832</v>
      </c>
      <c r="D1497" s="1038">
        <v>40</v>
      </c>
      <c r="E1497" s="1038">
        <v>1982</v>
      </c>
      <c r="F1497" s="704">
        <f t="shared" si="293"/>
        <v>32.709997999999999</v>
      </c>
      <c r="G1497" s="704">
        <v>2.8726950000000002</v>
      </c>
      <c r="H1497" s="704">
        <v>6.4</v>
      </c>
      <c r="I1497" s="704">
        <v>23.437303</v>
      </c>
      <c r="J1497" s="704">
        <v>2259.52</v>
      </c>
      <c r="K1497" s="1040">
        <f t="shared" si="294"/>
        <v>23.437303</v>
      </c>
      <c r="L1497" s="704">
        <f t="shared" si="294"/>
        <v>2259.52</v>
      </c>
      <c r="M1497" s="705">
        <f t="shared" si="295"/>
        <v>1.0372691102535051E-2</v>
      </c>
      <c r="N1497" s="1084">
        <v>210.04300000000001</v>
      </c>
      <c r="O1497" s="1041">
        <f t="shared" si="296"/>
        <v>2.1787111572497699</v>
      </c>
      <c r="P1497" s="1035">
        <f t="shared" si="297"/>
        <v>622.36146615210305</v>
      </c>
      <c r="Q1497" s="1042">
        <f t="shared" si="298"/>
        <v>130.72266943498619</v>
      </c>
    </row>
    <row r="1498" spans="1:17">
      <c r="A1498" s="2083"/>
      <c r="B1498" s="15">
        <v>5</v>
      </c>
      <c r="C1498" s="1086"/>
      <c r="D1498" s="1038"/>
      <c r="E1498" s="1038"/>
      <c r="F1498" s="704"/>
      <c r="G1498" s="704"/>
      <c r="H1498" s="704"/>
      <c r="I1498" s="704"/>
      <c r="J1498" s="704"/>
      <c r="K1498" s="1040"/>
      <c r="L1498" s="704"/>
      <c r="M1498" s="705"/>
      <c r="N1498" s="1087"/>
      <c r="O1498" s="1041"/>
      <c r="P1498" s="1035"/>
      <c r="Q1498" s="1042"/>
    </row>
    <row r="1499" spans="1:17">
      <c r="A1499" s="2083"/>
      <c r="B1499" s="15">
        <v>6</v>
      </c>
      <c r="C1499" s="1086"/>
      <c r="D1499" s="1038"/>
      <c r="E1499" s="1038"/>
      <c r="F1499" s="704"/>
      <c r="G1499" s="704"/>
      <c r="H1499" s="704"/>
      <c r="I1499" s="704"/>
      <c r="J1499" s="704"/>
      <c r="K1499" s="1040"/>
      <c r="L1499" s="704"/>
      <c r="M1499" s="705"/>
      <c r="N1499" s="1087"/>
      <c r="O1499" s="1041"/>
      <c r="P1499" s="1035"/>
      <c r="Q1499" s="1042"/>
    </row>
    <row r="1500" spans="1:17">
      <c r="A1500" s="2083"/>
      <c r="B1500" s="15">
        <v>7</v>
      </c>
      <c r="C1500" s="1086"/>
      <c r="D1500" s="1038"/>
      <c r="E1500" s="1038"/>
      <c r="F1500" s="704"/>
      <c r="G1500" s="704"/>
      <c r="H1500" s="704"/>
      <c r="I1500" s="704"/>
      <c r="J1500" s="704"/>
      <c r="K1500" s="1040"/>
      <c r="L1500" s="704"/>
      <c r="M1500" s="705"/>
      <c r="N1500" s="1087"/>
      <c r="O1500" s="1041"/>
      <c r="P1500" s="1035"/>
      <c r="Q1500" s="1042"/>
    </row>
    <row r="1501" spans="1:17">
      <c r="A1501" s="2083"/>
      <c r="B1501" s="15">
        <v>8</v>
      </c>
      <c r="C1501" s="1086"/>
      <c r="D1501" s="1038"/>
      <c r="E1501" s="1038"/>
      <c r="F1501" s="704"/>
      <c r="G1501" s="704"/>
      <c r="H1501" s="704"/>
      <c r="I1501" s="704"/>
      <c r="J1501" s="704"/>
      <c r="K1501" s="1040"/>
      <c r="L1501" s="704"/>
      <c r="M1501" s="705"/>
      <c r="N1501" s="1087"/>
      <c r="O1501" s="1041"/>
      <c r="P1501" s="1035"/>
      <c r="Q1501" s="1042"/>
    </row>
    <row r="1502" spans="1:17">
      <c r="A1502" s="2083"/>
      <c r="B1502" s="15">
        <v>9</v>
      </c>
      <c r="C1502" s="1086"/>
      <c r="D1502" s="1038"/>
      <c r="E1502" s="1038"/>
      <c r="F1502" s="704"/>
      <c r="G1502" s="704"/>
      <c r="H1502" s="704"/>
      <c r="I1502" s="704"/>
      <c r="J1502" s="704"/>
      <c r="K1502" s="1040"/>
      <c r="L1502" s="704"/>
      <c r="M1502" s="705"/>
      <c r="N1502" s="1087"/>
      <c r="O1502" s="1041"/>
      <c r="P1502" s="1035"/>
      <c r="Q1502" s="1042"/>
    </row>
    <row r="1503" spans="1:17" ht="12" thickBot="1">
      <c r="A1503" s="2146"/>
      <c r="B1503" s="55">
        <v>10</v>
      </c>
      <c r="C1503" s="1171"/>
      <c r="D1503" s="1205"/>
      <c r="E1503" s="1205"/>
      <c r="F1503" s="1344"/>
      <c r="G1503" s="1344"/>
      <c r="H1503" s="1344"/>
      <c r="I1503" s="1344"/>
      <c r="J1503" s="1344"/>
      <c r="K1503" s="1345"/>
      <c r="L1503" s="1344"/>
      <c r="M1503" s="1191"/>
      <c r="N1503" s="1192"/>
      <c r="O1503" s="1206"/>
      <c r="P1503" s="1207"/>
      <c r="Q1503" s="1208"/>
    </row>
    <row r="1504" spans="1:17">
      <c r="A1504" s="2152" t="s">
        <v>339</v>
      </c>
      <c r="B1504" s="250">
        <v>1</v>
      </c>
      <c r="C1504" s="1051" t="s">
        <v>833</v>
      </c>
      <c r="D1504" s="1044">
        <v>32</v>
      </c>
      <c r="E1504" s="1044">
        <v>1962</v>
      </c>
      <c r="F1504" s="1046">
        <f t="shared" ref="F1504:F1533" si="299">G1504+H1504+I1504</f>
        <v>17.324999999999999</v>
      </c>
      <c r="G1504" s="1046">
        <v>2.3192400000000002</v>
      </c>
      <c r="H1504" s="1046">
        <v>5.12</v>
      </c>
      <c r="I1504" s="1045">
        <v>9.8857599999999994</v>
      </c>
      <c r="J1504" s="1046">
        <v>1208.05</v>
      </c>
      <c r="K1504" s="1047">
        <f t="shared" ref="K1504:L1533" si="300">I1504</f>
        <v>9.8857599999999994</v>
      </c>
      <c r="L1504" s="1046">
        <f t="shared" si="300"/>
        <v>1208.05</v>
      </c>
      <c r="M1504" s="1048">
        <f>K1504/L1504</f>
        <v>8.1832374487810933E-3</v>
      </c>
      <c r="N1504" s="1213">
        <v>210.04300000000001</v>
      </c>
      <c r="O1504" s="1049">
        <f t="shared" si="296"/>
        <v>1.7188317434543272</v>
      </c>
      <c r="P1504" s="1049">
        <f t="shared" si="297"/>
        <v>490.99424692686563</v>
      </c>
      <c r="Q1504" s="1050">
        <f t="shared" si="298"/>
        <v>103.12990460725963</v>
      </c>
    </row>
    <row r="1505" spans="1:17">
      <c r="A1505" s="2153"/>
      <c r="B1505" s="312">
        <v>2</v>
      </c>
      <c r="C1505" s="1051" t="s">
        <v>834</v>
      </c>
      <c r="D1505" s="1044">
        <v>60</v>
      </c>
      <c r="E1505" s="1044">
        <v>1967</v>
      </c>
      <c r="F1505" s="1045">
        <f>G1505+H1505+I1505</f>
        <v>36.258011000000003</v>
      </c>
      <c r="G1505" s="1045">
        <v>3.9532500000000002</v>
      </c>
      <c r="H1505" s="1045">
        <v>9.6</v>
      </c>
      <c r="I1505" s="1045">
        <v>22.704761000000001</v>
      </c>
      <c r="J1505" s="1045">
        <v>2715.0099999999998</v>
      </c>
      <c r="K1505" s="1052">
        <f t="shared" si="300"/>
        <v>22.704761000000001</v>
      </c>
      <c r="L1505" s="1045">
        <f t="shared" si="300"/>
        <v>2715.0099999999998</v>
      </c>
      <c r="M1505" s="1048">
        <f>K1505/L1505</f>
        <v>8.3626804321162741E-3</v>
      </c>
      <c r="N1505" s="1214">
        <v>210.04300000000001</v>
      </c>
      <c r="O1505" s="1049">
        <f t="shared" si="296"/>
        <v>1.7565224860029987</v>
      </c>
      <c r="P1505" s="1049">
        <f t="shared" si="297"/>
        <v>501.76082592697645</v>
      </c>
      <c r="Q1505" s="1050">
        <f t="shared" si="298"/>
        <v>105.39134916017991</v>
      </c>
    </row>
    <row r="1506" spans="1:17">
      <c r="A1506" s="2153"/>
      <c r="B1506" s="244">
        <v>3</v>
      </c>
      <c r="C1506" s="1216" t="s">
        <v>835</v>
      </c>
      <c r="D1506" s="1044">
        <v>32</v>
      </c>
      <c r="E1506" s="1044">
        <v>1964</v>
      </c>
      <c r="F1506" s="1045">
        <f t="shared" si="299"/>
        <v>16.847003000000001</v>
      </c>
      <c r="G1506" s="1045">
        <v>1.3968149999999999</v>
      </c>
      <c r="H1506" s="1045">
        <v>5.12</v>
      </c>
      <c r="I1506" s="1045">
        <v>10.330188</v>
      </c>
      <c r="J1506" s="1045">
        <v>1222.47</v>
      </c>
      <c r="K1506" s="1052">
        <f t="shared" si="300"/>
        <v>10.330188</v>
      </c>
      <c r="L1506" s="1045">
        <f t="shared" si="300"/>
        <v>1222.47</v>
      </c>
      <c r="M1506" s="1053">
        <f t="shared" ref="M1506:M1513" si="301">K1506/L1506</f>
        <v>8.4502589020589453E-3</v>
      </c>
      <c r="N1506" s="1214">
        <v>210.04300000000001</v>
      </c>
      <c r="O1506" s="1049">
        <f t="shared" si="296"/>
        <v>1.7749177305651671</v>
      </c>
      <c r="P1506" s="1049">
        <f t="shared" si="297"/>
        <v>507.01553412353672</v>
      </c>
      <c r="Q1506" s="1054">
        <f t="shared" si="298"/>
        <v>106.49506383391002</v>
      </c>
    </row>
    <row r="1507" spans="1:17">
      <c r="A1507" s="2153"/>
      <c r="B1507" s="244">
        <v>4</v>
      </c>
      <c r="C1507" s="1216" t="s">
        <v>836</v>
      </c>
      <c r="D1507" s="1044">
        <v>32</v>
      </c>
      <c r="E1507" s="1044">
        <v>1962</v>
      </c>
      <c r="F1507" s="1045">
        <f t="shared" si="299"/>
        <v>17.137996999999999</v>
      </c>
      <c r="G1507" s="1045">
        <v>1.68672</v>
      </c>
      <c r="H1507" s="1045">
        <v>5.12</v>
      </c>
      <c r="I1507" s="1045">
        <v>10.331277</v>
      </c>
      <c r="J1507" s="1045">
        <v>1209.0999999999999</v>
      </c>
      <c r="K1507" s="1052">
        <f t="shared" si="300"/>
        <v>10.331277</v>
      </c>
      <c r="L1507" s="1045">
        <f t="shared" si="300"/>
        <v>1209.0999999999999</v>
      </c>
      <c r="M1507" s="1053">
        <f t="shared" si="301"/>
        <v>8.5446009428500544E-3</v>
      </c>
      <c r="N1507" s="1214">
        <v>210.04300000000001</v>
      </c>
      <c r="O1507" s="1217">
        <f t="shared" si="296"/>
        <v>1.7947336158390541</v>
      </c>
      <c r="P1507" s="1049">
        <f t="shared" si="297"/>
        <v>512.67605657100319</v>
      </c>
      <c r="Q1507" s="1054">
        <f t="shared" si="298"/>
        <v>107.68401695034322</v>
      </c>
    </row>
    <row r="1508" spans="1:17">
      <c r="A1508" s="2153"/>
      <c r="B1508" s="244">
        <v>5</v>
      </c>
      <c r="C1508" s="1216" t="s">
        <v>837</v>
      </c>
      <c r="D1508" s="1044">
        <v>100</v>
      </c>
      <c r="E1508" s="1044">
        <v>1971</v>
      </c>
      <c r="F1508" s="1045">
        <f t="shared" si="299"/>
        <v>63.114007999999998</v>
      </c>
      <c r="G1508" s="1045">
        <v>7.3794000000000004</v>
      </c>
      <c r="H1508" s="1045">
        <v>16</v>
      </c>
      <c r="I1508" s="1045">
        <v>39.734608000000001</v>
      </c>
      <c r="J1508" s="1045">
        <v>4404.2199999999993</v>
      </c>
      <c r="K1508" s="1052">
        <f t="shared" si="300"/>
        <v>39.734608000000001</v>
      </c>
      <c r="L1508" s="1045">
        <f t="shared" si="300"/>
        <v>4404.2199999999993</v>
      </c>
      <c r="M1508" s="1053">
        <f t="shared" si="301"/>
        <v>9.0219398667641514E-3</v>
      </c>
      <c r="N1508" s="1214">
        <v>210.04300000000001</v>
      </c>
      <c r="O1508" s="1217">
        <f t="shared" si="296"/>
        <v>1.8949953154347428</v>
      </c>
      <c r="P1508" s="1049">
        <f t="shared" si="297"/>
        <v>541.31639200584914</v>
      </c>
      <c r="Q1508" s="1054">
        <f t="shared" si="298"/>
        <v>113.69971892608457</v>
      </c>
    </row>
    <row r="1509" spans="1:17">
      <c r="A1509" s="2153"/>
      <c r="B1509" s="244">
        <v>6</v>
      </c>
      <c r="C1509" s="1216" t="s">
        <v>838</v>
      </c>
      <c r="D1509" s="1044">
        <v>55</v>
      </c>
      <c r="E1509" s="1044">
        <v>1989</v>
      </c>
      <c r="F1509" s="1045">
        <f t="shared" si="299"/>
        <v>34.884990999999999</v>
      </c>
      <c r="G1509" s="1045">
        <v>4.2695100000000004</v>
      </c>
      <c r="H1509" s="1045">
        <v>8.8000000000000007</v>
      </c>
      <c r="I1509" s="1045">
        <v>21.815480999999998</v>
      </c>
      <c r="J1509" s="1045">
        <v>2337.38</v>
      </c>
      <c r="K1509" s="1052">
        <f t="shared" si="300"/>
        <v>21.815480999999998</v>
      </c>
      <c r="L1509" s="1045">
        <f t="shared" si="300"/>
        <v>2337.38</v>
      </c>
      <c r="M1509" s="1053">
        <f t="shared" si="301"/>
        <v>9.333305239199445E-3</v>
      </c>
      <c r="N1509" s="1214">
        <v>210.04300000000001</v>
      </c>
      <c r="O1509" s="1217">
        <f t="shared" si="296"/>
        <v>1.9603954323571691</v>
      </c>
      <c r="P1509" s="1049">
        <f t="shared" si="297"/>
        <v>559.99831435196666</v>
      </c>
      <c r="Q1509" s="1054">
        <f t="shared" si="298"/>
        <v>117.62372594143014</v>
      </c>
    </row>
    <row r="1510" spans="1:17">
      <c r="A1510" s="2153"/>
      <c r="B1510" s="244">
        <v>7</v>
      </c>
      <c r="C1510" s="1216" t="s">
        <v>839</v>
      </c>
      <c r="D1510" s="1044">
        <v>45</v>
      </c>
      <c r="E1510" s="1044">
        <v>1976</v>
      </c>
      <c r="F1510" s="1045">
        <f t="shared" si="299"/>
        <v>32.810997999999998</v>
      </c>
      <c r="G1510" s="1045">
        <v>3.5842800000000001</v>
      </c>
      <c r="H1510" s="1045">
        <v>7.2</v>
      </c>
      <c r="I1510" s="1045">
        <v>22.026717999999999</v>
      </c>
      <c r="J1510" s="1045">
        <v>2322.64</v>
      </c>
      <c r="K1510" s="1052">
        <f t="shared" si="300"/>
        <v>22.026717999999999</v>
      </c>
      <c r="L1510" s="1045">
        <f t="shared" si="300"/>
        <v>2322.64</v>
      </c>
      <c r="M1510" s="1053">
        <f t="shared" si="301"/>
        <v>9.4834834498673925E-3</v>
      </c>
      <c r="N1510" s="1214">
        <v>210.04300000000001</v>
      </c>
      <c r="O1510" s="1217">
        <f t="shared" si="296"/>
        <v>1.9919393142604969</v>
      </c>
      <c r="P1510" s="1049">
        <f t="shared" si="297"/>
        <v>569.00900699204362</v>
      </c>
      <c r="Q1510" s="1054">
        <f t="shared" si="298"/>
        <v>119.51635885562982</v>
      </c>
    </row>
    <row r="1511" spans="1:17">
      <c r="A1511" s="2153"/>
      <c r="B1511" s="244">
        <v>8</v>
      </c>
      <c r="C1511" s="1216" t="s">
        <v>840</v>
      </c>
      <c r="D1511" s="1044">
        <v>45</v>
      </c>
      <c r="E1511" s="1044">
        <v>1989</v>
      </c>
      <c r="F1511" s="1045">
        <f t="shared" si="299"/>
        <v>33.522997000000004</v>
      </c>
      <c r="G1511" s="1045">
        <v>3.74241</v>
      </c>
      <c r="H1511" s="1045">
        <v>7.2</v>
      </c>
      <c r="I1511" s="1045">
        <v>22.580587000000001</v>
      </c>
      <c r="J1511" s="1045">
        <v>2363.17</v>
      </c>
      <c r="K1511" s="1052">
        <f t="shared" si="300"/>
        <v>22.580587000000001</v>
      </c>
      <c r="L1511" s="1045">
        <f t="shared" si="300"/>
        <v>2363.17</v>
      </c>
      <c r="M1511" s="1053">
        <f t="shared" si="301"/>
        <v>9.5552105857809634E-3</v>
      </c>
      <c r="N1511" s="1214">
        <v>210.04300000000001</v>
      </c>
      <c r="O1511" s="1217">
        <f t="shared" si="296"/>
        <v>2.0070050970691908</v>
      </c>
      <c r="P1511" s="1049">
        <f t="shared" si="297"/>
        <v>573.31263514685782</v>
      </c>
      <c r="Q1511" s="1054">
        <f t="shared" si="298"/>
        <v>120.42030582415147</v>
      </c>
    </row>
    <row r="1512" spans="1:17">
      <c r="A1512" s="2154"/>
      <c r="B1512" s="258">
        <v>9</v>
      </c>
      <c r="C1512" s="1216" t="s">
        <v>841</v>
      </c>
      <c r="D1512" s="1044">
        <v>60</v>
      </c>
      <c r="E1512" s="1044">
        <v>1968</v>
      </c>
      <c r="F1512" s="1045">
        <f t="shared" si="299"/>
        <v>40.030994999999997</v>
      </c>
      <c r="G1512" s="1045">
        <v>4.0323149999999996</v>
      </c>
      <c r="H1512" s="1045">
        <v>9.5329999999999995</v>
      </c>
      <c r="I1512" s="1045">
        <v>26.465679999999999</v>
      </c>
      <c r="J1512" s="1045">
        <v>2721.28</v>
      </c>
      <c r="K1512" s="1052">
        <f t="shared" si="300"/>
        <v>26.465679999999999</v>
      </c>
      <c r="L1512" s="1045">
        <f t="shared" si="300"/>
        <v>2721.28</v>
      </c>
      <c r="M1512" s="1053">
        <f t="shared" si="301"/>
        <v>9.7254527281279389E-3</v>
      </c>
      <c r="N1512" s="1214">
        <v>210.04300000000001</v>
      </c>
      <c r="O1512" s="1217">
        <f t="shared" si="296"/>
        <v>2.0427632673741769</v>
      </c>
      <c r="P1512" s="1049">
        <f t="shared" si="297"/>
        <v>583.52716368767631</v>
      </c>
      <c r="Q1512" s="1054">
        <f t="shared" si="298"/>
        <v>122.5657960424506</v>
      </c>
    </row>
    <row r="1513" spans="1:17" ht="12" thickBot="1">
      <c r="A1513" s="2155"/>
      <c r="B1513" s="251">
        <v>10</v>
      </c>
      <c r="C1513" s="1219" t="s">
        <v>842</v>
      </c>
      <c r="D1513" s="1220">
        <v>45</v>
      </c>
      <c r="E1513" s="1220">
        <v>1987</v>
      </c>
      <c r="F1513" s="1310">
        <f t="shared" si="299"/>
        <v>35.085999000000001</v>
      </c>
      <c r="G1513" s="1310">
        <v>4.0459139999999998</v>
      </c>
      <c r="H1513" s="1310">
        <v>7.2</v>
      </c>
      <c r="I1513" s="1310">
        <v>23.840084999999998</v>
      </c>
      <c r="J1513" s="1310">
        <v>2325.4699999999998</v>
      </c>
      <c r="K1513" s="1311">
        <f t="shared" si="300"/>
        <v>23.840084999999998</v>
      </c>
      <c r="L1513" s="1310">
        <f t="shared" si="300"/>
        <v>2325.4699999999998</v>
      </c>
      <c r="M1513" s="1224">
        <f t="shared" si="301"/>
        <v>1.0251727607752411E-2</v>
      </c>
      <c r="N1513" s="1222">
        <v>210.04300000000001</v>
      </c>
      <c r="O1513" s="1225">
        <f t="shared" si="296"/>
        <v>2.1533036219151396</v>
      </c>
      <c r="P1513" s="1225">
        <f t="shared" si="297"/>
        <v>615.1036564651447</v>
      </c>
      <c r="Q1513" s="1226">
        <f t="shared" si="298"/>
        <v>129.19821731490839</v>
      </c>
    </row>
    <row r="1514" spans="1:17">
      <c r="A1514" s="2062" t="s">
        <v>340</v>
      </c>
      <c r="B1514" s="96">
        <v>1</v>
      </c>
      <c r="C1514" s="1172" t="s">
        <v>843</v>
      </c>
      <c r="D1514" s="1227">
        <v>24</v>
      </c>
      <c r="E1514" s="1227">
        <v>1963</v>
      </c>
      <c r="F1514" s="709">
        <f t="shared" si="299"/>
        <v>21.018999000000001</v>
      </c>
      <c r="G1514" s="709">
        <v>1.850921</v>
      </c>
      <c r="H1514" s="709">
        <v>0.24</v>
      </c>
      <c r="I1514" s="709">
        <v>18.928077999999999</v>
      </c>
      <c r="J1514" s="709">
        <v>1118.56</v>
      </c>
      <c r="K1514" s="1055">
        <f t="shared" si="300"/>
        <v>18.928077999999999</v>
      </c>
      <c r="L1514" s="1056">
        <f t="shared" si="300"/>
        <v>1118.56</v>
      </c>
      <c r="M1514" s="1057">
        <f>K1514/L1514</f>
        <v>1.6921826276641395E-2</v>
      </c>
      <c r="N1514" s="1175">
        <v>210.04300000000001</v>
      </c>
      <c r="O1514" s="1058">
        <f>M1514*N1514</f>
        <v>3.5543111566245886</v>
      </c>
      <c r="P1514" s="1058">
        <f>M1514*60*1000</f>
        <v>1015.3095765984837</v>
      </c>
      <c r="Q1514" s="1059">
        <f>P1514*N1514/1000</f>
        <v>213.2586693974753</v>
      </c>
    </row>
    <row r="1515" spans="1:17">
      <c r="A1515" s="2063"/>
      <c r="B1515" s="97">
        <v>2</v>
      </c>
      <c r="C1515" s="1174" t="s">
        <v>844</v>
      </c>
      <c r="D1515" s="1230">
        <v>139</v>
      </c>
      <c r="E1515" s="1230">
        <v>1978</v>
      </c>
      <c r="F1515" s="713">
        <f t="shared" si="299"/>
        <v>66.277000000000001</v>
      </c>
      <c r="G1515" s="713">
        <v>10.45661</v>
      </c>
      <c r="H1515" s="713">
        <v>1.296</v>
      </c>
      <c r="I1515" s="713">
        <v>54.524389999999997</v>
      </c>
      <c r="J1515" s="713">
        <v>3203.03</v>
      </c>
      <c r="K1515" s="1060">
        <f t="shared" si="300"/>
        <v>54.524389999999997</v>
      </c>
      <c r="L1515" s="713">
        <f t="shared" si="300"/>
        <v>3203.03</v>
      </c>
      <c r="M1515" s="712">
        <f t="shared" ref="M1515:M1523" si="302">K1515/L1515</f>
        <v>1.702275345532199E-2</v>
      </c>
      <c r="N1515" s="1186">
        <v>210.04300000000001</v>
      </c>
      <c r="O1515" s="714">
        <f t="shared" ref="O1515:O1523" si="303">M1515*N1515</f>
        <v>3.5755102040161968</v>
      </c>
      <c r="P1515" s="1058">
        <f t="shared" ref="P1515:P1523" si="304">M1515*60*1000</f>
        <v>1021.3652073193193</v>
      </c>
      <c r="Q1515" s="715">
        <f t="shared" ref="Q1515:Q1523" si="305">P1515*N1515/1000</f>
        <v>214.53061224097181</v>
      </c>
    </row>
    <row r="1516" spans="1:17">
      <c r="A1516" s="2063"/>
      <c r="B1516" s="97">
        <v>3</v>
      </c>
      <c r="C1516" s="1174" t="s">
        <v>845</v>
      </c>
      <c r="D1516" s="1230">
        <v>8</v>
      </c>
      <c r="E1516" s="1230">
        <v>1955</v>
      </c>
      <c r="F1516" s="713">
        <f t="shared" si="299"/>
        <v>8.7509999999999994</v>
      </c>
      <c r="G1516" s="713">
        <v>0.62988500000000003</v>
      </c>
      <c r="H1516" s="713">
        <v>0.08</v>
      </c>
      <c r="I1516" s="713">
        <v>8.0411149999999996</v>
      </c>
      <c r="J1516" s="713">
        <v>466.28</v>
      </c>
      <c r="K1516" s="1060">
        <f t="shared" si="300"/>
        <v>8.0411149999999996</v>
      </c>
      <c r="L1516" s="713">
        <f t="shared" si="300"/>
        <v>466.28</v>
      </c>
      <c r="M1516" s="712">
        <f t="shared" si="302"/>
        <v>1.7245249635412199E-2</v>
      </c>
      <c r="N1516" s="1186">
        <v>210.04300000000001</v>
      </c>
      <c r="O1516" s="714">
        <f t="shared" si="303"/>
        <v>3.6222439691708845</v>
      </c>
      <c r="P1516" s="1058">
        <f t="shared" si="304"/>
        <v>1034.7149781247319</v>
      </c>
      <c r="Q1516" s="715">
        <f t="shared" si="305"/>
        <v>217.33463815025308</v>
      </c>
    </row>
    <row r="1517" spans="1:17">
      <c r="A1517" s="2063"/>
      <c r="B1517" s="97">
        <v>4</v>
      </c>
      <c r="C1517" s="1174" t="s">
        <v>846</v>
      </c>
      <c r="D1517" s="1230">
        <v>27</v>
      </c>
      <c r="E1517" s="1230">
        <v>1963</v>
      </c>
      <c r="F1517" s="713">
        <f t="shared" si="299"/>
        <v>22.723999000000003</v>
      </c>
      <c r="G1517" s="713">
        <v>1.2123299999999999</v>
      </c>
      <c r="H1517" s="713">
        <v>0.25</v>
      </c>
      <c r="I1517" s="713">
        <v>21.261669000000001</v>
      </c>
      <c r="J1517" s="713">
        <v>1224.27</v>
      </c>
      <c r="K1517" s="1060">
        <f t="shared" si="300"/>
        <v>21.261669000000001</v>
      </c>
      <c r="L1517" s="713">
        <f t="shared" si="300"/>
        <v>1224.27</v>
      </c>
      <c r="M1517" s="712">
        <f t="shared" si="302"/>
        <v>1.7366813693057905E-2</v>
      </c>
      <c r="N1517" s="1186">
        <v>210.04300000000001</v>
      </c>
      <c r="O1517" s="714">
        <f t="shared" si="303"/>
        <v>3.6477776485309614</v>
      </c>
      <c r="P1517" s="1058">
        <f t="shared" si="304"/>
        <v>1042.0088215834742</v>
      </c>
      <c r="Q1517" s="715">
        <f t="shared" si="305"/>
        <v>218.86665891185766</v>
      </c>
    </row>
    <row r="1518" spans="1:17">
      <c r="A1518" s="2063"/>
      <c r="B1518" s="97">
        <v>5</v>
      </c>
      <c r="C1518" s="1174" t="s">
        <v>847</v>
      </c>
      <c r="D1518" s="1230">
        <v>20</v>
      </c>
      <c r="E1518" s="1230">
        <v>1970</v>
      </c>
      <c r="F1518" s="713">
        <f t="shared" si="299"/>
        <v>20.912997999999998</v>
      </c>
      <c r="G1518" s="713">
        <v>0.95405099999999998</v>
      </c>
      <c r="H1518" s="713">
        <v>3.2</v>
      </c>
      <c r="I1518" s="713">
        <v>16.758946999999999</v>
      </c>
      <c r="J1518" s="713">
        <v>964.02</v>
      </c>
      <c r="K1518" s="1060">
        <f t="shared" si="300"/>
        <v>16.758946999999999</v>
      </c>
      <c r="L1518" s="713">
        <f t="shared" si="300"/>
        <v>964.02</v>
      </c>
      <c r="M1518" s="712">
        <f t="shared" si="302"/>
        <v>1.7384439119520343E-2</v>
      </c>
      <c r="N1518" s="1186">
        <v>210.04300000000001</v>
      </c>
      <c r="O1518" s="714">
        <f t="shared" si="303"/>
        <v>3.6514797459814115</v>
      </c>
      <c r="P1518" s="1058">
        <f t="shared" si="304"/>
        <v>1043.0663471712205</v>
      </c>
      <c r="Q1518" s="715">
        <f t="shared" si="305"/>
        <v>219.08878475888466</v>
      </c>
    </row>
    <row r="1519" spans="1:17">
      <c r="A1519" s="2063"/>
      <c r="B1519" s="97">
        <v>6</v>
      </c>
      <c r="C1519" s="1174" t="s">
        <v>848</v>
      </c>
      <c r="D1519" s="1230">
        <v>32</v>
      </c>
      <c r="E1519" s="1230">
        <v>1963</v>
      </c>
      <c r="F1519" s="713">
        <f t="shared" si="299"/>
        <v>24.069996999999997</v>
      </c>
      <c r="G1519" s="713">
        <v>2.37195</v>
      </c>
      <c r="H1519" s="713">
        <v>0.32</v>
      </c>
      <c r="I1519" s="713">
        <v>21.378046999999999</v>
      </c>
      <c r="J1519" s="713">
        <v>1218.3900000000001</v>
      </c>
      <c r="K1519" s="1060">
        <f t="shared" si="300"/>
        <v>21.378046999999999</v>
      </c>
      <c r="L1519" s="713">
        <f t="shared" si="300"/>
        <v>1218.3900000000001</v>
      </c>
      <c r="M1519" s="712">
        <f t="shared" si="302"/>
        <v>1.7546144502170895E-2</v>
      </c>
      <c r="N1519" s="1186">
        <v>210.04300000000001</v>
      </c>
      <c r="O1519" s="714">
        <f t="shared" si="303"/>
        <v>3.6854448296694815</v>
      </c>
      <c r="P1519" s="1058">
        <f t="shared" si="304"/>
        <v>1052.7686701302537</v>
      </c>
      <c r="Q1519" s="715">
        <f t="shared" si="305"/>
        <v>221.12668978016887</v>
      </c>
    </row>
    <row r="1520" spans="1:17">
      <c r="A1520" s="2063"/>
      <c r="B1520" s="97">
        <v>7</v>
      </c>
      <c r="C1520" s="1174" t="s">
        <v>849</v>
      </c>
      <c r="D1520" s="1230">
        <v>7</v>
      </c>
      <c r="E1520" s="1230">
        <v>1902</v>
      </c>
      <c r="F1520" s="713">
        <f t="shared" si="299"/>
        <v>6.1310000000000002</v>
      </c>
      <c r="G1520" s="713">
        <v>0.47438999999999998</v>
      </c>
      <c r="H1520" s="713">
        <v>7.0000000000000007E-2</v>
      </c>
      <c r="I1520" s="713">
        <v>5.5866100000000003</v>
      </c>
      <c r="J1520" s="713">
        <v>314.45</v>
      </c>
      <c r="K1520" s="1060">
        <f t="shared" si="300"/>
        <v>5.5866100000000003</v>
      </c>
      <c r="L1520" s="713">
        <f t="shared" si="300"/>
        <v>314.45</v>
      </c>
      <c r="M1520" s="712">
        <f t="shared" si="302"/>
        <v>1.7766290348227066E-2</v>
      </c>
      <c r="N1520" s="1186">
        <v>210.04300000000001</v>
      </c>
      <c r="O1520" s="714">
        <f t="shared" si="303"/>
        <v>3.7316849236126579</v>
      </c>
      <c r="P1520" s="1058">
        <f t="shared" si="304"/>
        <v>1065.977420893624</v>
      </c>
      <c r="Q1520" s="715">
        <f t="shared" si="305"/>
        <v>223.90109541675946</v>
      </c>
    </row>
    <row r="1521" spans="1:17">
      <c r="A1521" s="2063"/>
      <c r="B1521" s="97">
        <v>8</v>
      </c>
      <c r="C1521" s="1174" t="s">
        <v>850</v>
      </c>
      <c r="D1521" s="1230">
        <v>24</v>
      </c>
      <c r="E1521" s="1230">
        <v>1966</v>
      </c>
      <c r="F1521" s="713">
        <f t="shared" si="299"/>
        <v>24.445999999999998</v>
      </c>
      <c r="G1521" s="713">
        <v>1.4758800000000001</v>
      </c>
      <c r="H1521" s="713">
        <v>0.28999999999999998</v>
      </c>
      <c r="I1521" s="713">
        <v>22.680119999999999</v>
      </c>
      <c r="J1521" s="713">
        <v>1267.43</v>
      </c>
      <c r="K1521" s="1060">
        <f t="shared" si="300"/>
        <v>22.680119999999999</v>
      </c>
      <c r="L1521" s="713">
        <f t="shared" si="300"/>
        <v>1267.43</v>
      </c>
      <c r="M1521" s="712">
        <f t="shared" si="302"/>
        <v>1.7894574059316885E-2</v>
      </c>
      <c r="N1521" s="1186">
        <v>210.04300000000001</v>
      </c>
      <c r="O1521" s="714">
        <f t="shared" si="303"/>
        <v>3.7586300191410964</v>
      </c>
      <c r="P1521" s="1058">
        <f t="shared" si="304"/>
        <v>1073.6744435590131</v>
      </c>
      <c r="Q1521" s="715">
        <f t="shared" si="305"/>
        <v>225.51780114846576</v>
      </c>
    </row>
    <row r="1522" spans="1:17">
      <c r="A1522" s="2063"/>
      <c r="B1522" s="97">
        <v>9</v>
      </c>
      <c r="C1522" s="1174" t="s">
        <v>851</v>
      </c>
      <c r="D1522" s="1230">
        <v>8</v>
      </c>
      <c r="E1522" s="1230">
        <v>1952</v>
      </c>
      <c r="F1522" s="713">
        <f t="shared" si="299"/>
        <v>9.0140010000000004</v>
      </c>
      <c r="G1522" s="713">
        <v>0.42168</v>
      </c>
      <c r="H1522" s="713">
        <v>1.2130000000000001</v>
      </c>
      <c r="I1522" s="713">
        <v>7.379321</v>
      </c>
      <c r="J1522" s="713">
        <v>407.98</v>
      </c>
      <c r="K1522" s="1060">
        <f t="shared" si="300"/>
        <v>7.379321</v>
      </c>
      <c r="L1522" s="713">
        <f t="shared" si="300"/>
        <v>407.98</v>
      </c>
      <c r="M1522" s="712">
        <f t="shared" si="302"/>
        <v>1.8087457718515613E-2</v>
      </c>
      <c r="N1522" s="1186">
        <v>210.04300000000001</v>
      </c>
      <c r="O1522" s="714">
        <f t="shared" si="303"/>
        <v>3.799143881570175</v>
      </c>
      <c r="P1522" s="1058">
        <f t="shared" si="304"/>
        <v>1085.2474631109367</v>
      </c>
      <c r="Q1522" s="715">
        <f t="shared" si="305"/>
        <v>227.94863289421048</v>
      </c>
    </row>
    <row r="1523" spans="1:17" ht="12" thickBot="1">
      <c r="A1523" s="2065"/>
      <c r="B1523" s="100">
        <v>10</v>
      </c>
      <c r="C1523" s="1176" t="s">
        <v>852</v>
      </c>
      <c r="D1523" s="1233">
        <v>12</v>
      </c>
      <c r="E1523" s="1233">
        <v>1961</v>
      </c>
      <c r="F1523" s="1287">
        <f t="shared" si="299"/>
        <v>10.924999000000001</v>
      </c>
      <c r="G1523" s="1287">
        <v>1.2913950000000001</v>
      </c>
      <c r="H1523" s="1287">
        <v>0.12</v>
      </c>
      <c r="I1523" s="1287">
        <v>9.5136040000000008</v>
      </c>
      <c r="J1523" s="1287">
        <v>523.33000000000004</v>
      </c>
      <c r="K1523" s="1312">
        <f t="shared" si="300"/>
        <v>9.5136040000000008</v>
      </c>
      <c r="L1523" s="1287">
        <f t="shared" si="300"/>
        <v>523.33000000000004</v>
      </c>
      <c r="M1523" s="1195">
        <f t="shared" si="302"/>
        <v>1.817897693615883E-2</v>
      </c>
      <c r="N1523" s="1196">
        <v>210.04300000000001</v>
      </c>
      <c r="O1523" s="1177">
        <f t="shared" si="303"/>
        <v>3.8183668526016095</v>
      </c>
      <c r="P1523" s="1177">
        <f t="shared" si="304"/>
        <v>1090.7386161695299</v>
      </c>
      <c r="Q1523" s="1178">
        <f t="shared" si="305"/>
        <v>229.10201115609658</v>
      </c>
    </row>
    <row r="1524" spans="1:17">
      <c r="A1524" s="2156" t="s">
        <v>348</v>
      </c>
      <c r="B1524" s="21">
        <v>1</v>
      </c>
      <c r="C1524" s="1061" t="s">
        <v>853</v>
      </c>
      <c r="D1524" s="1062">
        <v>6</v>
      </c>
      <c r="E1524" s="1062">
        <v>1936</v>
      </c>
      <c r="F1524" s="829">
        <f t="shared" si="299"/>
        <v>6.9959999999999996</v>
      </c>
      <c r="G1524" s="829">
        <v>0.79064999999999996</v>
      </c>
      <c r="H1524" s="829">
        <v>0.06</v>
      </c>
      <c r="I1524" s="829">
        <v>6.1453499999999996</v>
      </c>
      <c r="J1524" s="829">
        <v>301.17</v>
      </c>
      <c r="K1524" s="1063">
        <f t="shared" si="300"/>
        <v>6.1453499999999996</v>
      </c>
      <c r="L1524" s="1064">
        <f t="shared" si="300"/>
        <v>301.17</v>
      </c>
      <c r="M1524" s="1065">
        <f>K1524/L1524</f>
        <v>2.0404920808845501E-2</v>
      </c>
      <c r="N1524" s="1034">
        <v>210.04300000000001</v>
      </c>
      <c r="O1524" s="1066">
        <f>M1524*N1524</f>
        <v>4.2859107814523361</v>
      </c>
      <c r="P1524" s="1066">
        <f>M1524*60*1000</f>
        <v>1224.2952485307301</v>
      </c>
      <c r="Q1524" s="1067">
        <f>P1524*N1524/1000</f>
        <v>257.15464688714013</v>
      </c>
    </row>
    <row r="1525" spans="1:17">
      <c r="A1525" s="2138"/>
      <c r="B1525" s="50">
        <v>2</v>
      </c>
      <c r="C1525" s="1182" t="s">
        <v>854</v>
      </c>
      <c r="D1525" s="1238">
        <v>14</v>
      </c>
      <c r="E1525" s="1238">
        <v>1961</v>
      </c>
      <c r="F1525" s="717">
        <f t="shared" si="299"/>
        <v>13.860999</v>
      </c>
      <c r="G1525" s="717">
        <v>0.94877999999999996</v>
      </c>
      <c r="H1525" s="717">
        <v>0.14000000000000001</v>
      </c>
      <c r="I1525" s="717">
        <v>12.772219</v>
      </c>
      <c r="J1525" s="717">
        <v>620.24</v>
      </c>
      <c r="K1525" s="1070">
        <f t="shared" si="300"/>
        <v>12.772219</v>
      </c>
      <c r="L1525" s="717">
        <f t="shared" si="300"/>
        <v>620.24</v>
      </c>
      <c r="M1525" s="716">
        <f t="shared" ref="M1525:M1533" si="306">K1525/L1525</f>
        <v>2.059238198116858E-2</v>
      </c>
      <c r="N1525" s="1187">
        <v>210.04300000000001</v>
      </c>
      <c r="O1525" s="718">
        <f t="shared" ref="O1525:O1533" si="307">M1525*N1525</f>
        <v>4.3252856884705926</v>
      </c>
      <c r="P1525" s="1066">
        <f t="shared" ref="P1525:P1533" si="308">M1525*60*1000</f>
        <v>1235.5429188701148</v>
      </c>
      <c r="Q1525" s="719">
        <f t="shared" ref="Q1525:Q1533" si="309">P1525*N1525/1000</f>
        <v>259.51714130823552</v>
      </c>
    </row>
    <row r="1526" spans="1:17">
      <c r="A1526" s="2138"/>
      <c r="B1526" s="50">
        <v>3</v>
      </c>
      <c r="C1526" s="1182" t="s">
        <v>855</v>
      </c>
      <c r="D1526" s="1238">
        <v>8</v>
      </c>
      <c r="E1526" s="1238">
        <v>1960</v>
      </c>
      <c r="F1526" s="717">
        <f t="shared" si="299"/>
        <v>9.0309989999999996</v>
      </c>
      <c r="G1526" s="717">
        <v>0.21084</v>
      </c>
      <c r="H1526" s="717">
        <v>1.28</v>
      </c>
      <c r="I1526" s="717">
        <v>7.5401590000000001</v>
      </c>
      <c r="J1526" s="717">
        <v>365.71</v>
      </c>
      <c r="K1526" s="1070">
        <f t="shared" si="300"/>
        <v>7.5401590000000001</v>
      </c>
      <c r="L1526" s="717">
        <f t="shared" si="300"/>
        <v>365.71</v>
      </c>
      <c r="M1526" s="716">
        <f t="shared" si="306"/>
        <v>2.061786388121736E-2</v>
      </c>
      <c r="N1526" s="1187">
        <v>210.04300000000001</v>
      </c>
      <c r="O1526" s="718">
        <f t="shared" si="307"/>
        <v>4.3306379832025383</v>
      </c>
      <c r="P1526" s="1066">
        <f t="shared" si="308"/>
        <v>1237.0718328730418</v>
      </c>
      <c r="Q1526" s="719">
        <f t="shared" si="309"/>
        <v>259.83827899215231</v>
      </c>
    </row>
    <row r="1527" spans="1:17">
      <c r="A1527" s="2139"/>
      <c r="B1527" s="23">
        <v>4</v>
      </c>
      <c r="C1527" s="1182" t="s">
        <v>856</v>
      </c>
      <c r="D1527" s="1238">
        <v>6</v>
      </c>
      <c r="E1527" s="1238">
        <v>1908</v>
      </c>
      <c r="F1527" s="717">
        <f t="shared" si="299"/>
        <v>5.3730000000000002</v>
      </c>
      <c r="G1527" s="717">
        <v>0</v>
      </c>
      <c r="H1527" s="717">
        <v>0</v>
      </c>
      <c r="I1527" s="717">
        <v>5.3730000000000002</v>
      </c>
      <c r="J1527" s="717">
        <v>259.76</v>
      </c>
      <c r="K1527" s="1070">
        <f t="shared" si="300"/>
        <v>5.3730000000000002</v>
      </c>
      <c r="L1527" s="717">
        <f t="shared" si="300"/>
        <v>259.76</v>
      </c>
      <c r="M1527" s="716">
        <f t="shared" si="306"/>
        <v>2.0684477979673547E-2</v>
      </c>
      <c r="N1527" s="1187">
        <v>210.04300000000001</v>
      </c>
      <c r="O1527" s="718">
        <f t="shared" si="307"/>
        <v>4.3446298082845711</v>
      </c>
      <c r="P1527" s="1066">
        <f t="shared" si="308"/>
        <v>1241.0686787804129</v>
      </c>
      <c r="Q1527" s="719">
        <f t="shared" si="309"/>
        <v>260.67778849707429</v>
      </c>
    </row>
    <row r="1528" spans="1:17">
      <c r="A1528" s="2139"/>
      <c r="B1528" s="23">
        <v>5</v>
      </c>
      <c r="C1528" s="1182" t="s">
        <v>857</v>
      </c>
      <c r="D1528" s="1238">
        <v>8</v>
      </c>
      <c r="E1528" s="1238">
        <v>1952</v>
      </c>
      <c r="F1528" s="717">
        <f t="shared" si="299"/>
        <v>4.3680000000000003</v>
      </c>
      <c r="G1528" s="717">
        <v>0</v>
      </c>
      <c r="H1528" s="717">
        <v>0</v>
      </c>
      <c r="I1528" s="717">
        <v>4.3680000000000003</v>
      </c>
      <c r="J1528" s="717">
        <v>209.16</v>
      </c>
      <c r="K1528" s="1070">
        <f t="shared" si="300"/>
        <v>4.3680000000000003</v>
      </c>
      <c r="L1528" s="717">
        <f t="shared" si="300"/>
        <v>209.16</v>
      </c>
      <c r="M1528" s="716">
        <f t="shared" si="306"/>
        <v>2.0883534136546186E-2</v>
      </c>
      <c r="N1528" s="1187">
        <v>210.04300000000001</v>
      </c>
      <c r="O1528" s="718">
        <f t="shared" si="307"/>
        <v>4.3864401606425707</v>
      </c>
      <c r="P1528" s="1066">
        <f t="shared" si="308"/>
        <v>1253.0120481927711</v>
      </c>
      <c r="Q1528" s="719">
        <f t="shared" si="309"/>
        <v>263.18640963855421</v>
      </c>
    </row>
    <row r="1529" spans="1:17">
      <c r="A1529" s="2139"/>
      <c r="B1529" s="23">
        <v>6</v>
      </c>
      <c r="C1529" s="1182" t="s">
        <v>858</v>
      </c>
      <c r="D1529" s="1238">
        <v>8</v>
      </c>
      <c r="E1529" s="1238">
        <v>1961</v>
      </c>
      <c r="F1529" s="717">
        <f t="shared" si="299"/>
        <v>7.9020000000000001</v>
      </c>
      <c r="G1529" s="717">
        <v>0.342615</v>
      </c>
      <c r="H1529" s="717">
        <v>0.91900000000000004</v>
      </c>
      <c r="I1529" s="717">
        <v>6.6403850000000002</v>
      </c>
      <c r="J1529" s="717">
        <v>316.22000000000003</v>
      </c>
      <c r="K1529" s="1070">
        <f t="shared" si="300"/>
        <v>6.6403850000000002</v>
      </c>
      <c r="L1529" s="717">
        <f t="shared" si="300"/>
        <v>316.22000000000003</v>
      </c>
      <c r="M1529" s="716">
        <f t="shared" si="306"/>
        <v>2.0999256846499271E-2</v>
      </c>
      <c r="N1529" s="1187">
        <v>210.04300000000001</v>
      </c>
      <c r="O1529" s="718">
        <f t="shared" si="307"/>
        <v>4.4107469058092468</v>
      </c>
      <c r="P1529" s="1066">
        <f t="shared" si="308"/>
        <v>1259.9554107899562</v>
      </c>
      <c r="Q1529" s="719">
        <f t="shared" si="309"/>
        <v>264.64481434855475</v>
      </c>
    </row>
    <row r="1530" spans="1:17">
      <c r="A1530" s="2139"/>
      <c r="B1530" s="23">
        <v>7</v>
      </c>
      <c r="C1530" s="1182" t="s">
        <v>859</v>
      </c>
      <c r="D1530" s="1238">
        <v>8</v>
      </c>
      <c r="E1530" s="1238">
        <v>1959</v>
      </c>
      <c r="F1530" s="717">
        <f t="shared" si="299"/>
        <v>9.3610000000000007</v>
      </c>
      <c r="G1530" s="717">
        <v>0.36897000000000002</v>
      </c>
      <c r="H1530" s="717">
        <v>1.28</v>
      </c>
      <c r="I1530" s="717">
        <v>7.7120300000000004</v>
      </c>
      <c r="J1530" s="717">
        <v>363.07</v>
      </c>
      <c r="K1530" s="1070">
        <f t="shared" si="300"/>
        <v>7.7120300000000004</v>
      </c>
      <c r="L1530" s="717">
        <f t="shared" si="300"/>
        <v>363.07</v>
      </c>
      <c r="M1530" s="716">
        <f t="shared" si="306"/>
        <v>2.1241165615446058E-2</v>
      </c>
      <c r="N1530" s="1187">
        <v>210.04300000000001</v>
      </c>
      <c r="O1530" s="718">
        <f t="shared" si="307"/>
        <v>4.4615581493651364</v>
      </c>
      <c r="P1530" s="1066">
        <f t="shared" si="308"/>
        <v>1274.4699369267637</v>
      </c>
      <c r="Q1530" s="719">
        <f t="shared" si="309"/>
        <v>267.6934889619082</v>
      </c>
    </row>
    <row r="1531" spans="1:17">
      <c r="A1531" s="2139"/>
      <c r="B1531" s="23">
        <v>8</v>
      </c>
      <c r="C1531" s="1182" t="s">
        <v>860</v>
      </c>
      <c r="D1531" s="1238">
        <v>4</v>
      </c>
      <c r="E1531" s="1238">
        <v>1940</v>
      </c>
      <c r="F1531" s="717">
        <f t="shared" si="299"/>
        <v>3.6740010000000001</v>
      </c>
      <c r="G1531" s="717">
        <v>0</v>
      </c>
      <c r="H1531" s="717">
        <v>0</v>
      </c>
      <c r="I1531" s="717">
        <v>3.6740010000000001</v>
      </c>
      <c r="J1531" s="717">
        <v>161.63</v>
      </c>
      <c r="K1531" s="1308">
        <f t="shared" si="300"/>
        <v>3.6740010000000001</v>
      </c>
      <c r="L1531" s="717">
        <f t="shared" si="300"/>
        <v>161.63</v>
      </c>
      <c r="M1531" s="716">
        <f t="shared" si="306"/>
        <v>2.2730934851203366E-2</v>
      </c>
      <c r="N1531" s="1187">
        <v>210.04300000000001</v>
      </c>
      <c r="O1531" s="718">
        <f t="shared" si="307"/>
        <v>4.7744737489513085</v>
      </c>
      <c r="P1531" s="1066">
        <f t="shared" si="308"/>
        <v>1363.8560910722019</v>
      </c>
      <c r="Q1531" s="719">
        <f t="shared" si="309"/>
        <v>286.46842493707851</v>
      </c>
    </row>
    <row r="1532" spans="1:17">
      <c r="A1532" s="2139"/>
      <c r="B1532" s="23">
        <v>9</v>
      </c>
      <c r="C1532" s="1241" t="s">
        <v>861</v>
      </c>
      <c r="D1532" s="1238">
        <v>12</v>
      </c>
      <c r="E1532" s="1238">
        <v>1955</v>
      </c>
      <c r="F1532" s="717">
        <f t="shared" si="299"/>
        <v>10.869001000000001</v>
      </c>
      <c r="G1532" s="1182">
        <v>0</v>
      </c>
      <c r="H1532" s="1182">
        <v>0</v>
      </c>
      <c r="I1532" s="1182">
        <v>10.869001000000001</v>
      </c>
      <c r="J1532" s="1182">
        <v>475.24</v>
      </c>
      <c r="K1532" s="1308">
        <f t="shared" si="300"/>
        <v>10.869001000000001</v>
      </c>
      <c r="L1532" s="1182">
        <f t="shared" si="300"/>
        <v>475.24</v>
      </c>
      <c r="M1532" s="716">
        <f t="shared" si="306"/>
        <v>2.2870551721235588E-2</v>
      </c>
      <c r="N1532" s="1187">
        <v>210.04300000000001</v>
      </c>
      <c r="O1532" s="718">
        <f t="shared" si="307"/>
        <v>4.8037992951834871</v>
      </c>
      <c r="P1532" s="1066">
        <f t="shared" si="308"/>
        <v>1372.2331032741354</v>
      </c>
      <c r="Q1532" s="719">
        <f t="shared" si="309"/>
        <v>288.22795771100925</v>
      </c>
    </row>
    <row r="1533" spans="1:17" ht="12" thickBot="1">
      <c r="A1533" s="2140"/>
      <c r="B1533" s="26">
        <v>10</v>
      </c>
      <c r="C1533" s="1242" t="s">
        <v>862</v>
      </c>
      <c r="D1533" s="1243">
        <v>4</v>
      </c>
      <c r="E1533" s="1243">
        <v>1961</v>
      </c>
      <c r="F1533" s="1244">
        <f t="shared" si="299"/>
        <v>5.157</v>
      </c>
      <c r="G1533" s="1183">
        <v>0</v>
      </c>
      <c r="H1533" s="1183">
        <v>0.57299999999999995</v>
      </c>
      <c r="I1533" s="1183">
        <v>4.5839999999999996</v>
      </c>
      <c r="J1533" s="1183">
        <v>161.66</v>
      </c>
      <c r="K1533" s="1309">
        <f t="shared" si="300"/>
        <v>4.5839999999999996</v>
      </c>
      <c r="L1533" s="1183">
        <f t="shared" si="300"/>
        <v>161.66</v>
      </c>
      <c r="M1533" s="1188">
        <f t="shared" si="306"/>
        <v>2.8355808486947912E-2</v>
      </c>
      <c r="N1533" s="1189">
        <v>210.04300000000001</v>
      </c>
      <c r="O1533" s="1184">
        <f t="shared" si="307"/>
        <v>5.9559390820240008</v>
      </c>
      <c r="P1533" s="1184">
        <f t="shared" si="308"/>
        <v>1701.3485092168748</v>
      </c>
      <c r="Q1533" s="1185">
        <f t="shared" si="309"/>
        <v>357.35634492144004</v>
      </c>
    </row>
  </sheetData>
  <dataConsolidate/>
  <mergeCells count="615">
    <mergeCell ref="A1494:A1503"/>
    <mergeCell ref="A1504:A1513"/>
    <mergeCell ref="A1514:A1523"/>
    <mergeCell ref="A1524:A1533"/>
    <mergeCell ref="A1447:A1456"/>
    <mergeCell ref="A1457:A1466"/>
    <mergeCell ref="A1467:A1476"/>
    <mergeCell ref="A1477:A1486"/>
    <mergeCell ref="A1489:Q1489"/>
    <mergeCell ref="E1490:H1490"/>
    <mergeCell ref="A1491:A1493"/>
    <mergeCell ref="B1491:B1493"/>
    <mergeCell ref="C1491:C1493"/>
    <mergeCell ref="D1491:D1492"/>
    <mergeCell ref="E1491:E1492"/>
    <mergeCell ref="F1491:I1491"/>
    <mergeCell ref="J1491:J1492"/>
    <mergeCell ref="K1491:K1492"/>
    <mergeCell ref="L1491:L1492"/>
    <mergeCell ref="M1491:M1492"/>
    <mergeCell ref="N1491:N1492"/>
    <mergeCell ref="O1491:O1492"/>
    <mergeCell ref="P1491:P1492"/>
    <mergeCell ref="Q1491:Q1492"/>
    <mergeCell ref="A1442:Q1442"/>
    <mergeCell ref="E1443:H1443"/>
    <mergeCell ref="A1444:A1446"/>
    <mergeCell ref="B1444:B1446"/>
    <mergeCell ref="C1444:C1446"/>
    <mergeCell ref="D1444:D1445"/>
    <mergeCell ref="E1444:E1445"/>
    <mergeCell ref="F1444:I1444"/>
    <mergeCell ref="J1444:J1445"/>
    <mergeCell ref="K1444:K1445"/>
    <mergeCell ref="L1444:L1445"/>
    <mergeCell ref="M1444:M1445"/>
    <mergeCell ref="N1444:N1445"/>
    <mergeCell ref="O1444:O1445"/>
    <mergeCell ref="P1444:P1445"/>
    <mergeCell ref="Q1444:Q1445"/>
    <mergeCell ref="A1400:A1409"/>
    <mergeCell ref="A1410:A1419"/>
    <mergeCell ref="A1420:A1429"/>
    <mergeCell ref="A1430:A1439"/>
    <mergeCell ref="A330:Q330"/>
    <mergeCell ref="E331:H331"/>
    <mergeCell ref="A332:A334"/>
    <mergeCell ref="B332:B334"/>
    <mergeCell ref="C332:C334"/>
    <mergeCell ref="D332:D333"/>
    <mergeCell ref="E332:E333"/>
    <mergeCell ref="F332:I332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A336:A345"/>
    <mergeCell ref="A346:A355"/>
    <mergeCell ref="A356:A365"/>
    <mergeCell ref="A366:A375"/>
    <mergeCell ref="A1354:A1363"/>
    <mergeCell ref="A1364:A1373"/>
    <mergeCell ref="A1374:A1383"/>
    <mergeCell ref="A1384:A1393"/>
    <mergeCell ref="A1395:Q1395"/>
    <mergeCell ref="E1396:H1396"/>
    <mergeCell ref="A1397:A1399"/>
    <mergeCell ref="B1397:B1399"/>
    <mergeCell ref="C1397:C1399"/>
    <mergeCell ref="D1397:D1398"/>
    <mergeCell ref="E1397:E1398"/>
    <mergeCell ref="F1397:I1397"/>
    <mergeCell ref="J1397:J1398"/>
    <mergeCell ref="K1397:K1398"/>
    <mergeCell ref="L1397:L1398"/>
    <mergeCell ref="M1397:M1398"/>
    <mergeCell ref="N1397:N1398"/>
    <mergeCell ref="O1397:O1398"/>
    <mergeCell ref="P1397:P1398"/>
    <mergeCell ref="Q1397:Q1398"/>
    <mergeCell ref="A1308:A1317"/>
    <mergeCell ref="A1318:A1327"/>
    <mergeCell ref="A1328:A1337"/>
    <mergeCell ref="A1338:A1347"/>
    <mergeCell ref="A1349:Q1349"/>
    <mergeCell ref="E1350:H1350"/>
    <mergeCell ref="A1351:A1353"/>
    <mergeCell ref="B1351:B1353"/>
    <mergeCell ref="C1351:C1353"/>
    <mergeCell ref="D1351:D1352"/>
    <mergeCell ref="E1351:E1352"/>
    <mergeCell ref="F1351:I1351"/>
    <mergeCell ref="J1351:J1352"/>
    <mergeCell ref="K1351:K1352"/>
    <mergeCell ref="L1351:L1352"/>
    <mergeCell ref="M1351:M1352"/>
    <mergeCell ref="N1351:N1352"/>
    <mergeCell ref="O1351:O1352"/>
    <mergeCell ref="P1351:P1352"/>
    <mergeCell ref="Q1351:Q1352"/>
    <mergeCell ref="A1261:A1270"/>
    <mergeCell ref="A1271:A1280"/>
    <mergeCell ref="A1281:A1290"/>
    <mergeCell ref="A1291:A1300"/>
    <mergeCell ref="A1303:Q1303"/>
    <mergeCell ref="E1304:H1304"/>
    <mergeCell ref="A1305:A1307"/>
    <mergeCell ref="B1305:B1307"/>
    <mergeCell ref="C1305:C1307"/>
    <mergeCell ref="D1305:D1306"/>
    <mergeCell ref="E1305:E1306"/>
    <mergeCell ref="F1305:I1305"/>
    <mergeCell ref="J1305:J1306"/>
    <mergeCell ref="K1305:K1306"/>
    <mergeCell ref="L1305:L1306"/>
    <mergeCell ref="M1305:M1306"/>
    <mergeCell ref="N1305:N1306"/>
    <mergeCell ref="O1305:O1306"/>
    <mergeCell ref="P1305:P1306"/>
    <mergeCell ref="Q1305:Q1306"/>
    <mergeCell ref="A1256:Q1256"/>
    <mergeCell ref="E1257:H1257"/>
    <mergeCell ref="A1258:A1260"/>
    <mergeCell ref="B1258:B1260"/>
    <mergeCell ref="C1258:C1260"/>
    <mergeCell ref="D1258:D1259"/>
    <mergeCell ref="E1258:E1259"/>
    <mergeCell ref="F1258:I1258"/>
    <mergeCell ref="J1258:J1259"/>
    <mergeCell ref="K1258:K1259"/>
    <mergeCell ref="L1258:L1259"/>
    <mergeCell ref="M1258:M1259"/>
    <mergeCell ref="N1258:N1259"/>
    <mergeCell ref="O1258:O1259"/>
    <mergeCell ref="P1258:P1259"/>
    <mergeCell ref="Q1258:Q1259"/>
    <mergeCell ref="A904:A913"/>
    <mergeCell ref="A850:Q850"/>
    <mergeCell ref="A855:A863"/>
    <mergeCell ref="L852:L853"/>
    <mergeCell ref="M852:M853"/>
    <mergeCell ref="N852:N853"/>
    <mergeCell ref="O852:O853"/>
    <mergeCell ref="P852:P853"/>
    <mergeCell ref="Q852:Q853"/>
    <mergeCell ref="A838:A847"/>
    <mergeCell ref="C805:C807"/>
    <mergeCell ref="A782:A791"/>
    <mergeCell ref="A792:A801"/>
    <mergeCell ref="A736:Q736"/>
    <mergeCell ref="A852:A854"/>
    <mergeCell ref="B852:B854"/>
    <mergeCell ref="C852:C854"/>
    <mergeCell ref="D852:D853"/>
    <mergeCell ref="E852:E853"/>
    <mergeCell ref="F852:I852"/>
    <mergeCell ref="P738:P739"/>
    <mergeCell ref="Q738:Q739"/>
    <mergeCell ref="A742:A751"/>
    <mergeCell ref="A752:A761"/>
    <mergeCell ref="A762:A771"/>
    <mergeCell ref="A772:A781"/>
    <mergeCell ref="J738:J739"/>
    <mergeCell ref="K738:K739"/>
    <mergeCell ref="L738:L739"/>
    <mergeCell ref="M738:M739"/>
    <mergeCell ref="N738:N739"/>
    <mergeCell ref="O738:O739"/>
    <mergeCell ref="E804:H804"/>
    <mergeCell ref="A714:A723"/>
    <mergeCell ref="A724:A733"/>
    <mergeCell ref="A668:Q668"/>
    <mergeCell ref="A738:A740"/>
    <mergeCell ref="B738:B740"/>
    <mergeCell ref="C738:C740"/>
    <mergeCell ref="D738:D739"/>
    <mergeCell ref="E738:E739"/>
    <mergeCell ref="F738:I738"/>
    <mergeCell ref="P670:P671"/>
    <mergeCell ref="Q670:Q671"/>
    <mergeCell ref="A674:A683"/>
    <mergeCell ref="A684:A693"/>
    <mergeCell ref="A694:A703"/>
    <mergeCell ref="A704:A713"/>
    <mergeCell ref="J670:J671"/>
    <mergeCell ref="K670:K671"/>
    <mergeCell ref="L670:L671"/>
    <mergeCell ref="M670:M671"/>
    <mergeCell ref="N670:N671"/>
    <mergeCell ref="O670:O671"/>
    <mergeCell ref="A646:A655"/>
    <mergeCell ref="A656:A665"/>
    <mergeCell ref="A600:Q600"/>
    <mergeCell ref="A670:A672"/>
    <mergeCell ref="B670:B672"/>
    <mergeCell ref="C670:C672"/>
    <mergeCell ref="D670:D671"/>
    <mergeCell ref="E670:E671"/>
    <mergeCell ref="F670:I670"/>
    <mergeCell ref="P602:P603"/>
    <mergeCell ref="Q602:Q603"/>
    <mergeCell ref="A606:A615"/>
    <mergeCell ref="A616:A625"/>
    <mergeCell ref="A626:A635"/>
    <mergeCell ref="A636:A645"/>
    <mergeCell ref="J602:J603"/>
    <mergeCell ref="K602:K603"/>
    <mergeCell ref="L602:L603"/>
    <mergeCell ref="M602:M603"/>
    <mergeCell ref="N602:N603"/>
    <mergeCell ref="O602:O603"/>
    <mergeCell ref="A578:A587"/>
    <mergeCell ref="A588:A597"/>
    <mergeCell ref="A532:Q532"/>
    <mergeCell ref="A602:A604"/>
    <mergeCell ref="B602:B604"/>
    <mergeCell ref="C602:C604"/>
    <mergeCell ref="D602:D603"/>
    <mergeCell ref="E602:E603"/>
    <mergeCell ref="F602:I602"/>
    <mergeCell ref="P534:P535"/>
    <mergeCell ref="Q534:Q535"/>
    <mergeCell ref="A538:A547"/>
    <mergeCell ref="A548:A557"/>
    <mergeCell ref="A558:A567"/>
    <mergeCell ref="A568:A577"/>
    <mergeCell ref="J534:J535"/>
    <mergeCell ref="K534:K535"/>
    <mergeCell ref="L534:L535"/>
    <mergeCell ref="M534:M535"/>
    <mergeCell ref="N534:N535"/>
    <mergeCell ref="O534:O535"/>
    <mergeCell ref="E534:E535"/>
    <mergeCell ref="F534:I534"/>
    <mergeCell ref="J466:J467"/>
    <mergeCell ref="F466:I466"/>
    <mergeCell ref="E466:E467"/>
    <mergeCell ref="D466:D467"/>
    <mergeCell ref="C466:C468"/>
    <mergeCell ref="A520:A529"/>
    <mergeCell ref="A510:A519"/>
    <mergeCell ref="A500:A509"/>
    <mergeCell ref="A490:A499"/>
    <mergeCell ref="A480:A489"/>
    <mergeCell ref="A470:A479"/>
    <mergeCell ref="A166:Q166"/>
    <mergeCell ref="O121:O122"/>
    <mergeCell ref="E167:H167"/>
    <mergeCell ref="N805:N806"/>
    <mergeCell ref="P805:P806"/>
    <mergeCell ref="M805:M806"/>
    <mergeCell ref="J852:J853"/>
    <mergeCell ref="K852:K853"/>
    <mergeCell ref="P399:P400"/>
    <mergeCell ref="B466:B468"/>
    <mergeCell ref="A466:A468"/>
    <mergeCell ref="A413:A422"/>
    <mergeCell ref="A423:A432"/>
    <mergeCell ref="F399:I399"/>
    <mergeCell ref="J399:J400"/>
    <mergeCell ref="K399:K400"/>
    <mergeCell ref="L399:L400"/>
    <mergeCell ref="O466:O467"/>
    <mergeCell ref="A818:A827"/>
    <mergeCell ref="A403:A412"/>
    <mergeCell ref="N466:N467"/>
    <mergeCell ref="M466:M467"/>
    <mergeCell ref="L466:L467"/>
    <mergeCell ref="K466:K467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A59:A68"/>
    <mergeCell ref="M121:M122"/>
    <mergeCell ref="A119:Q119"/>
    <mergeCell ref="O72:O73"/>
    <mergeCell ref="P121:P122"/>
    <mergeCell ref="Q121:Q122"/>
    <mergeCell ref="K72:K73"/>
    <mergeCell ref="A75:A84"/>
    <mergeCell ref="A85:A94"/>
    <mergeCell ref="A95:A104"/>
    <mergeCell ref="B121:B123"/>
    <mergeCell ref="L121:L122"/>
    <mergeCell ref="E265:E266"/>
    <mergeCell ref="F265:I265"/>
    <mergeCell ref="J265:J266"/>
    <mergeCell ref="M265:M266"/>
    <mergeCell ref="N265:N266"/>
    <mergeCell ref="O265:O266"/>
    <mergeCell ref="P265:P266"/>
    <mergeCell ref="A376:A385"/>
    <mergeCell ref="N121:N122"/>
    <mergeCell ref="A219:A228"/>
    <mergeCell ref="K216:K217"/>
    <mergeCell ref="P216:P217"/>
    <mergeCell ref="F216:I216"/>
    <mergeCell ref="L216:L217"/>
    <mergeCell ref="M216:M217"/>
    <mergeCell ref="J216:J217"/>
    <mergeCell ref="N216:N217"/>
    <mergeCell ref="C121:C123"/>
    <mergeCell ref="K121:K122"/>
    <mergeCell ref="A125:A134"/>
    <mergeCell ref="A135:A144"/>
    <mergeCell ref="A145:A154"/>
    <mergeCell ref="A155:A164"/>
    <mergeCell ref="A201:A210"/>
    <mergeCell ref="Q72:Q73"/>
    <mergeCell ref="P72:P73"/>
    <mergeCell ref="E72:E73"/>
    <mergeCell ref="F72:I72"/>
    <mergeCell ref="E120:H120"/>
    <mergeCell ref="A214:Q214"/>
    <mergeCell ref="Q168:Q169"/>
    <mergeCell ref="A171:A180"/>
    <mergeCell ref="A181:A190"/>
    <mergeCell ref="A191:A200"/>
    <mergeCell ref="F168:I168"/>
    <mergeCell ref="J168:J169"/>
    <mergeCell ref="L168:L169"/>
    <mergeCell ref="M168:M169"/>
    <mergeCell ref="N168:N169"/>
    <mergeCell ref="P168:P169"/>
    <mergeCell ref="A168:A170"/>
    <mergeCell ref="B168:B170"/>
    <mergeCell ref="C168:C170"/>
    <mergeCell ref="D168:D169"/>
    <mergeCell ref="E168:E169"/>
    <mergeCell ref="O168:O169"/>
    <mergeCell ref="K168:K169"/>
    <mergeCell ref="E121:E122"/>
    <mergeCell ref="J72:J73"/>
    <mergeCell ref="B917:B919"/>
    <mergeCell ref="N917:N918"/>
    <mergeCell ref="O917:O918"/>
    <mergeCell ref="P917:P918"/>
    <mergeCell ref="M917:M918"/>
    <mergeCell ref="J917:J918"/>
    <mergeCell ref="E737:H737"/>
    <mergeCell ref="E669:H669"/>
    <mergeCell ref="E601:H601"/>
    <mergeCell ref="E533:H533"/>
    <mergeCell ref="E465:H465"/>
    <mergeCell ref="J121:J122"/>
    <mergeCell ref="D121:D122"/>
    <mergeCell ref="E398:H398"/>
    <mergeCell ref="E264:H264"/>
    <mergeCell ref="E215:H215"/>
    <mergeCell ref="M399:M400"/>
    <mergeCell ref="O216:O217"/>
    <mergeCell ref="B216:B218"/>
    <mergeCell ref="C216:C218"/>
    <mergeCell ref="D216:D217"/>
    <mergeCell ref="E216:E217"/>
    <mergeCell ref="K265:K266"/>
    <mergeCell ref="A917:A919"/>
    <mergeCell ref="A805:A807"/>
    <mergeCell ref="A808:A817"/>
    <mergeCell ref="A72:A73"/>
    <mergeCell ref="B72:B73"/>
    <mergeCell ref="C72:C73"/>
    <mergeCell ref="D72:D73"/>
    <mergeCell ref="A105:A114"/>
    <mergeCell ref="A121:A123"/>
    <mergeCell ref="A319:A328"/>
    <mergeCell ref="A216:A218"/>
    <mergeCell ref="A229:A238"/>
    <mergeCell ref="A239:A248"/>
    <mergeCell ref="A249:A258"/>
    <mergeCell ref="A269:A278"/>
    <mergeCell ref="A279:A288"/>
    <mergeCell ref="A289:A298"/>
    <mergeCell ref="A299:A308"/>
    <mergeCell ref="A309:A318"/>
    <mergeCell ref="A397:Q397"/>
    <mergeCell ref="A386:A395"/>
    <mergeCell ref="N399:N400"/>
    <mergeCell ref="A399:A401"/>
    <mergeCell ref="B399:B401"/>
    <mergeCell ref="F121:I121"/>
    <mergeCell ref="A433:A442"/>
    <mergeCell ref="A443:A452"/>
    <mergeCell ref="A453:A462"/>
    <mergeCell ref="A464:Q464"/>
    <mergeCell ref="Q466:Q467"/>
    <mergeCell ref="P466:P467"/>
    <mergeCell ref="A534:A536"/>
    <mergeCell ref="B534:B536"/>
    <mergeCell ref="C534:C536"/>
    <mergeCell ref="D534:D535"/>
    <mergeCell ref="Q216:Q217"/>
    <mergeCell ref="Q265:Q266"/>
    <mergeCell ref="L265:L266"/>
    <mergeCell ref="C399:C401"/>
    <mergeCell ref="D399:D400"/>
    <mergeCell ref="E399:E400"/>
    <mergeCell ref="Q399:Q400"/>
    <mergeCell ref="O399:O400"/>
    <mergeCell ref="A263:Q263"/>
    <mergeCell ref="A265:A267"/>
    <mergeCell ref="B265:B267"/>
    <mergeCell ref="C265:C267"/>
    <mergeCell ref="D265:D266"/>
    <mergeCell ref="O955:O956"/>
    <mergeCell ref="A943:A950"/>
    <mergeCell ref="A920:A927"/>
    <mergeCell ref="A1:Q1"/>
    <mergeCell ref="A3:Q3"/>
    <mergeCell ref="N72:N73"/>
    <mergeCell ref="C917:C919"/>
    <mergeCell ref="E917:E918"/>
    <mergeCell ref="F917:I917"/>
    <mergeCell ref="A70:Q70"/>
    <mergeCell ref="M72:M73"/>
    <mergeCell ref="L72:L73"/>
    <mergeCell ref="E805:E806"/>
    <mergeCell ref="K805:K806"/>
    <mergeCell ref="D805:D806"/>
    <mergeCell ref="O805:O806"/>
    <mergeCell ref="L805:L806"/>
    <mergeCell ref="J805:J806"/>
    <mergeCell ref="A803:Q803"/>
    <mergeCell ref="Q805:Q806"/>
    <mergeCell ref="F805:I805"/>
    <mergeCell ref="A828:A837"/>
    <mergeCell ref="B805:B807"/>
    <mergeCell ref="E851:H851"/>
    <mergeCell ref="A958:A967"/>
    <mergeCell ref="A978:A987"/>
    <mergeCell ref="A915:Q915"/>
    <mergeCell ref="D917:D918"/>
    <mergeCell ref="A955:A957"/>
    <mergeCell ref="B955:B957"/>
    <mergeCell ref="F955:I955"/>
    <mergeCell ref="D955:D956"/>
    <mergeCell ref="E955:E956"/>
    <mergeCell ref="A968:A977"/>
    <mergeCell ref="M955:M956"/>
    <mergeCell ref="A953:Q953"/>
    <mergeCell ref="A935:A942"/>
    <mergeCell ref="A928:A934"/>
    <mergeCell ref="L955:L956"/>
    <mergeCell ref="Q955:Q956"/>
    <mergeCell ref="Q917:Q918"/>
    <mergeCell ref="K917:K918"/>
    <mergeCell ref="C955:C957"/>
    <mergeCell ref="J955:J956"/>
    <mergeCell ref="K955:K956"/>
    <mergeCell ref="P955:P956"/>
    <mergeCell ref="N955:N956"/>
    <mergeCell ref="L917:L918"/>
    <mergeCell ref="A992:A994"/>
    <mergeCell ref="B992:B994"/>
    <mergeCell ref="C992:C994"/>
    <mergeCell ref="D992:D993"/>
    <mergeCell ref="Q992:Q993"/>
    <mergeCell ref="E992:E993"/>
    <mergeCell ref="F992:I992"/>
    <mergeCell ref="J992:J993"/>
    <mergeCell ref="K992:K993"/>
    <mergeCell ref="L992:L993"/>
    <mergeCell ref="M992:M993"/>
    <mergeCell ref="N992:N993"/>
    <mergeCell ref="O992:O993"/>
    <mergeCell ref="P992:P993"/>
    <mergeCell ref="J1030:J1031"/>
    <mergeCell ref="K1030:K1031"/>
    <mergeCell ref="L1030:L1031"/>
    <mergeCell ref="M1030:M1031"/>
    <mergeCell ref="N1030:N1031"/>
    <mergeCell ref="A1030:A1032"/>
    <mergeCell ref="B1030:B1032"/>
    <mergeCell ref="C1030:C1032"/>
    <mergeCell ref="D1030:D1031"/>
    <mergeCell ref="E1030:E1031"/>
    <mergeCell ref="F1030:I1030"/>
    <mergeCell ref="A1053:A1061"/>
    <mergeCell ref="A1062:A1071"/>
    <mergeCell ref="A1073:Q1073"/>
    <mergeCell ref="A1075:A1077"/>
    <mergeCell ref="B1075:B1077"/>
    <mergeCell ref="L1075:L1076"/>
    <mergeCell ref="M1075:M1076"/>
    <mergeCell ref="N1075:N1076"/>
    <mergeCell ref="O1075:O1076"/>
    <mergeCell ref="P1075:P1076"/>
    <mergeCell ref="Q1075:Q1076"/>
    <mergeCell ref="C1075:C1077"/>
    <mergeCell ref="D1075:D1076"/>
    <mergeCell ref="E1075:E1076"/>
    <mergeCell ref="F1075:I1075"/>
    <mergeCell ref="J1075:J1076"/>
    <mergeCell ref="K1075:K1076"/>
    <mergeCell ref="A864:A873"/>
    <mergeCell ref="A874:A883"/>
    <mergeCell ref="A884:A893"/>
    <mergeCell ref="A894:A903"/>
    <mergeCell ref="A1099:Q1099"/>
    <mergeCell ref="A1101:A1103"/>
    <mergeCell ref="B1101:B1103"/>
    <mergeCell ref="C1101:C1103"/>
    <mergeCell ref="D1101:D1102"/>
    <mergeCell ref="E1101:E1102"/>
    <mergeCell ref="F1101:I1101"/>
    <mergeCell ref="J1101:J1102"/>
    <mergeCell ref="K1101:K1102"/>
    <mergeCell ref="L1101:L1102"/>
    <mergeCell ref="M1101:M1102"/>
    <mergeCell ref="N1101:N1102"/>
    <mergeCell ref="O1101:O1102"/>
    <mergeCell ref="P1101:P1102"/>
    <mergeCell ref="E916:H916"/>
    <mergeCell ref="Q1101:Q1102"/>
    <mergeCell ref="A1088:A1097"/>
    <mergeCell ref="A1078:A1087"/>
    <mergeCell ref="A1033:A1042"/>
    <mergeCell ref="A1043:A1052"/>
    <mergeCell ref="A1171:A1180"/>
    <mergeCell ref="A1181:A1190"/>
    <mergeCell ref="A1148:A1150"/>
    <mergeCell ref="B1148:B1150"/>
    <mergeCell ref="C1148:C1150"/>
    <mergeCell ref="D1148:D1149"/>
    <mergeCell ref="J1148:J1149"/>
    <mergeCell ref="A1104:A1113"/>
    <mergeCell ref="A1114:A1123"/>
    <mergeCell ref="A1124:A1133"/>
    <mergeCell ref="A1134:A1143"/>
    <mergeCell ref="A1146:Q1146"/>
    <mergeCell ref="M1148:M1149"/>
    <mergeCell ref="N1148:N1149"/>
    <mergeCell ref="O1148:O1149"/>
    <mergeCell ref="P1148:P1149"/>
    <mergeCell ref="Q1148:Q1149"/>
    <mergeCell ref="A1151:A1160"/>
    <mergeCell ref="A1161:A1170"/>
    <mergeCell ref="K1148:K1149"/>
    <mergeCell ref="L1148:L1149"/>
    <mergeCell ref="B1195:B1197"/>
    <mergeCell ref="J1195:J1196"/>
    <mergeCell ref="K1195:K1196"/>
    <mergeCell ref="L1195:L1196"/>
    <mergeCell ref="M1195:M1196"/>
    <mergeCell ref="N1195:N1196"/>
    <mergeCell ref="O1195:O1196"/>
    <mergeCell ref="P1195:P1196"/>
    <mergeCell ref="Q1195:Q1196"/>
    <mergeCell ref="A990:Q990"/>
    <mergeCell ref="E71:H71"/>
    <mergeCell ref="E4:H4"/>
    <mergeCell ref="A1239:Q1239"/>
    <mergeCell ref="A1241:A1243"/>
    <mergeCell ref="B1241:B1243"/>
    <mergeCell ref="C1241:C1243"/>
    <mergeCell ref="D1241:D1242"/>
    <mergeCell ref="E1241:E1242"/>
    <mergeCell ref="F1241:I1241"/>
    <mergeCell ref="J1241:J1242"/>
    <mergeCell ref="K1241:K1242"/>
    <mergeCell ref="L1241:L1242"/>
    <mergeCell ref="M1241:M1242"/>
    <mergeCell ref="N1241:N1242"/>
    <mergeCell ref="O1241:O1242"/>
    <mergeCell ref="P1241:P1242"/>
    <mergeCell ref="Q1241:Q1242"/>
    <mergeCell ref="A1198:A1207"/>
    <mergeCell ref="A1208:A1217"/>
    <mergeCell ref="A1218:A1227"/>
    <mergeCell ref="A1228:A1237"/>
    <mergeCell ref="A1193:Q1193"/>
    <mergeCell ref="A1195:A1197"/>
    <mergeCell ref="A1244:A1253"/>
    <mergeCell ref="E1240:H1240"/>
    <mergeCell ref="E954:H954"/>
    <mergeCell ref="E991:H991"/>
    <mergeCell ref="E1029:H1029"/>
    <mergeCell ref="E1074:H1074"/>
    <mergeCell ref="E1100:H1100"/>
    <mergeCell ref="E1147:H1147"/>
    <mergeCell ref="E1194:H1194"/>
    <mergeCell ref="C1195:C1197"/>
    <mergeCell ref="D1195:D1196"/>
    <mergeCell ref="E1195:E1196"/>
    <mergeCell ref="F1195:I1195"/>
    <mergeCell ref="E1148:E1149"/>
    <mergeCell ref="F1148:I1148"/>
    <mergeCell ref="A995:A1002"/>
    <mergeCell ref="A1003:A1009"/>
    <mergeCell ref="A1010:A1017"/>
    <mergeCell ref="A1018:A1025"/>
    <mergeCell ref="A1028:Q1028"/>
    <mergeCell ref="P1030:P1031"/>
    <mergeCell ref="Q1030:Q1031"/>
    <mergeCell ref="O1030:O1031"/>
  </mergeCells>
  <phoneticPr fontId="2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2014_lapkričio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2014-12-22T09:29:13Z</dcterms:modified>
</cp:coreProperties>
</file>