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45" windowWidth="19320" windowHeight="6090"/>
  </bookViews>
  <sheets>
    <sheet name="2014 lapkritis" sheetId="4" r:id="rId1"/>
  </sheets>
  <definedNames>
    <definedName name="_xlnm.Print_Titles" localSheetId="0">'2014 lapkritis'!$3:$3</definedName>
  </definedNames>
  <calcPr calcId="125725"/>
</workbook>
</file>

<file path=xl/calcChain.xml><?xml version="1.0" encoding="utf-8"?>
<calcChain xmlns="http://schemas.openxmlformats.org/spreadsheetml/2006/main">
  <c r="M736" i="4"/>
  <c r="O736" s="1"/>
  <c r="F736"/>
  <c r="M756"/>
  <c r="O756" s="1"/>
  <c r="F756"/>
  <c r="M841"/>
  <c r="P841" s="1"/>
  <c r="Q841" s="1"/>
  <c r="F841"/>
  <c r="M827"/>
  <c r="P827" s="1"/>
  <c r="Q827" s="1"/>
  <c r="F827"/>
  <c r="M831"/>
  <c r="P831" s="1"/>
  <c r="Q831" s="1"/>
  <c r="F831"/>
  <c r="M791"/>
  <c r="O791" s="1"/>
  <c r="F791"/>
  <c r="M860"/>
  <c r="P860" s="1"/>
  <c r="Q860" s="1"/>
  <c r="F860"/>
  <c r="M836"/>
  <c r="P836" s="1"/>
  <c r="Q836" s="1"/>
  <c r="F836"/>
  <c r="M728"/>
  <c r="P728" s="1"/>
  <c r="Q728" s="1"/>
  <c r="F728"/>
  <c r="M752"/>
  <c r="O752" s="1"/>
  <c r="F752"/>
  <c r="M635"/>
  <c r="P635" s="1"/>
  <c r="Q635" s="1"/>
  <c r="F635"/>
  <c r="M647"/>
  <c r="O647" s="1"/>
  <c r="F647"/>
  <c r="M700"/>
  <c r="O700" s="1"/>
  <c r="F700"/>
  <c r="M641"/>
  <c r="O641" s="1"/>
  <c r="F641"/>
  <c r="M688"/>
  <c r="P688" s="1"/>
  <c r="Q688" s="1"/>
  <c r="F688"/>
  <c r="M681"/>
  <c r="O681" s="1"/>
  <c r="F681"/>
  <c r="M633"/>
  <c r="O633" s="1"/>
  <c r="F633"/>
  <c r="M620"/>
  <c r="O620" s="1"/>
  <c r="F620"/>
  <c r="M707"/>
  <c r="P707" s="1"/>
  <c r="Q707" s="1"/>
  <c r="F707"/>
  <c r="M618"/>
  <c r="O618" s="1"/>
  <c r="F618"/>
  <c r="M243"/>
  <c r="O243" s="1"/>
  <c r="F243"/>
  <c r="M280"/>
  <c r="O280" s="1"/>
  <c r="F280"/>
  <c r="M241"/>
  <c r="P241" s="1"/>
  <c r="Q241" s="1"/>
  <c r="F241"/>
  <c r="M270"/>
  <c r="O270" s="1"/>
  <c r="F270"/>
  <c r="M282"/>
  <c r="P282" s="1"/>
  <c r="Q282" s="1"/>
  <c r="F282"/>
  <c r="M279"/>
  <c r="O279" s="1"/>
  <c r="F279"/>
  <c r="M284"/>
  <c r="P284" s="1"/>
  <c r="Q284" s="1"/>
  <c r="F284"/>
  <c r="M293"/>
  <c r="O293" s="1"/>
  <c r="F293"/>
  <c r="M281"/>
  <c r="O281" s="1"/>
  <c r="F281"/>
  <c r="M251"/>
  <c r="O251" s="1"/>
  <c r="F251"/>
  <c r="M238"/>
  <c r="P238" s="1"/>
  <c r="Q238" s="1"/>
  <c r="F238"/>
  <c r="M165"/>
  <c r="P165" s="1"/>
  <c r="Q165" s="1"/>
  <c r="F165"/>
  <c r="M236"/>
  <c r="P236" s="1"/>
  <c r="Q236" s="1"/>
  <c r="F236"/>
  <c r="M200"/>
  <c r="O200" s="1"/>
  <c r="F200"/>
  <c r="M189"/>
  <c r="P189" s="1"/>
  <c r="Q189" s="1"/>
  <c r="F189"/>
  <c r="M100"/>
  <c r="P100" s="1"/>
  <c r="Q100" s="1"/>
  <c r="F100"/>
  <c r="M154"/>
  <c r="O154" s="1"/>
  <c r="F154"/>
  <c r="M7"/>
  <c r="O7" s="1"/>
  <c r="F7"/>
  <c r="M202"/>
  <c r="P202" s="1"/>
  <c r="Q202" s="1"/>
  <c r="F202"/>
  <c r="M114"/>
  <c r="P114" s="1"/>
  <c r="Q114" s="1"/>
  <c r="F114"/>
  <c r="P154" l="1"/>
  <c r="Q154" s="1"/>
  <c r="O282"/>
  <c r="P200"/>
  <c r="Q200" s="1"/>
  <c r="P243"/>
  <c r="Q243" s="1"/>
  <c r="O114"/>
  <c r="P280"/>
  <c r="Q280" s="1"/>
  <c r="O165"/>
  <c r="O728"/>
  <c r="O827"/>
  <c r="O100"/>
  <c r="O236"/>
  <c r="P620"/>
  <c r="Q620" s="1"/>
  <c r="O831"/>
  <c r="O836"/>
  <c r="P7"/>
  <c r="Q7" s="1"/>
  <c r="P633"/>
  <c r="Q633" s="1"/>
  <c r="P281"/>
  <c r="Q281" s="1"/>
  <c r="P641"/>
  <c r="Q641" s="1"/>
  <c r="P700"/>
  <c r="Q700" s="1"/>
  <c r="P756"/>
  <c r="Q756" s="1"/>
  <c r="P736"/>
  <c r="Q736" s="1"/>
  <c r="P251"/>
  <c r="Q251" s="1"/>
  <c r="P279"/>
  <c r="Q279" s="1"/>
  <c r="P752"/>
  <c r="Q752" s="1"/>
  <c r="P791"/>
  <c r="Q791" s="1"/>
  <c r="O202"/>
  <c r="O189"/>
  <c r="O238"/>
  <c r="P293"/>
  <c r="Q293" s="1"/>
  <c r="O284"/>
  <c r="P270"/>
  <c r="Q270" s="1"/>
  <c r="O241"/>
  <c r="P618"/>
  <c r="Q618" s="1"/>
  <c r="O707"/>
  <c r="P681"/>
  <c r="Q681" s="1"/>
  <c r="O688"/>
  <c r="P647"/>
  <c r="Q647" s="1"/>
  <c r="O635"/>
  <c r="O860"/>
  <c r="O841"/>
  <c r="M830" l="1"/>
  <c r="O830" s="1"/>
  <c r="M805"/>
  <c r="O805" s="1"/>
  <c r="M794"/>
  <c r="O794" s="1"/>
  <c r="M762"/>
  <c r="O762" s="1"/>
  <c r="M750"/>
  <c r="O750" s="1"/>
  <c r="M727"/>
  <c r="O727" s="1"/>
  <c r="M690"/>
  <c r="O690" s="1"/>
  <c r="M679"/>
  <c r="O679" s="1"/>
  <c r="M669"/>
  <c r="O669" s="1"/>
  <c r="M649"/>
  <c r="O649" s="1"/>
  <c r="M691"/>
  <c r="O691" s="1"/>
  <c r="M614"/>
  <c r="O614" s="1"/>
  <c r="M615"/>
  <c r="O615" s="1"/>
  <c r="M550"/>
  <c r="O550" s="1"/>
  <c r="M544"/>
  <c r="O544" s="1"/>
  <c r="M530"/>
  <c r="O530" s="1"/>
  <c r="M414"/>
  <c r="O414" s="1"/>
  <c r="M367"/>
  <c r="O367" s="1"/>
  <c r="M362"/>
  <c r="O362" s="1"/>
  <c r="M360"/>
  <c r="O360" s="1"/>
  <c r="M378"/>
  <c r="O378" s="1"/>
  <c r="M321"/>
  <c r="O321" s="1"/>
  <c r="M339"/>
  <c r="O339" s="1"/>
  <c r="M314"/>
  <c r="O314" s="1"/>
  <c r="M337"/>
  <c r="O337" s="1"/>
  <c r="M278"/>
  <c r="O278" s="1"/>
  <c r="P530" l="1"/>
  <c r="Q530" s="1"/>
  <c r="P649"/>
  <c r="Q649" s="1"/>
  <c r="P679"/>
  <c r="Q679" s="1"/>
  <c r="P690"/>
  <c r="Q690" s="1"/>
  <c r="P727"/>
  <c r="Q727" s="1"/>
  <c r="P750"/>
  <c r="Q750" s="1"/>
  <c r="P762"/>
  <c r="Q762" s="1"/>
  <c r="P794"/>
  <c r="Q794" s="1"/>
  <c r="P805"/>
  <c r="Q805" s="1"/>
  <c r="P830"/>
  <c r="Q830" s="1"/>
  <c r="P278"/>
  <c r="Q278" s="1"/>
  <c r="P337"/>
  <c r="Q337" s="1"/>
  <c r="P314"/>
  <c r="Q314" s="1"/>
  <c r="P339"/>
  <c r="Q339" s="1"/>
  <c r="P321"/>
  <c r="Q321" s="1"/>
  <c r="P378"/>
  <c r="Q378" s="1"/>
  <c r="P360"/>
  <c r="Q360" s="1"/>
  <c r="P362"/>
  <c r="Q362" s="1"/>
  <c r="P367"/>
  <c r="Q367" s="1"/>
  <c r="P414"/>
  <c r="Q414" s="1"/>
  <c r="P544"/>
  <c r="Q544" s="1"/>
  <c r="P550"/>
  <c r="Q550" s="1"/>
  <c r="P615"/>
  <c r="Q615" s="1"/>
  <c r="P614"/>
  <c r="Q614" s="1"/>
  <c r="P691"/>
  <c r="Q691" s="1"/>
  <c r="P669"/>
  <c r="Q669" s="1"/>
  <c r="M734" l="1"/>
  <c r="O734" s="1"/>
  <c r="M765"/>
  <c r="O765" s="1"/>
  <c r="M768"/>
  <c r="P768" s="1"/>
  <c r="Q768" s="1"/>
  <c r="M787"/>
  <c r="P787" s="1"/>
  <c r="Q787" s="1"/>
  <c r="M795"/>
  <c r="P795" s="1"/>
  <c r="Q795" s="1"/>
  <c r="M798"/>
  <c r="P798" s="1"/>
  <c r="Q798" s="1"/>
  <c r="M715"/>
  <c r="P715" s="1"/>
  <c r="Q715" s="1"/>
  <c r="M834"/>
  <c r="P834" s="1"/>
  <c r="Q834" s="1"/>
  <c r="M843"/>
  <c r="P843" s="1"/>
  <c r="Q843" s="1"/>
  <c r="M655"/>
  <c r="P655" s="1"/>
  <c r="Q655" s="1"/>
  <c r="M670"/>
  <c r="P670" s="1"/>
  <c r="Q670" s="1"/>
  <c r="M672"/>
  <c r="P672" s="1"/>
  <c r="Q672" s="1"/>
  <c r="M677"/>
  <c r="P677" s="1"/>
  <c r="Q677" s="1"/>
  <c r="M664"/>
  <c r="P664" s="1"/>
  <c r="Q664" s="1"/>
  <c r="M685"/>
  <c r="P685" s="1"/>
  <c r="Q685" s="1"/>
  <c r="M708"/>
  <c r="P708" s="1"/>
  <c r="Q708" s="1"/>
  <c r="M714"/>
  <c r="P714" s="1"/>
  <c r="Q714" s="1"/>
  <c r="M717"/>
  <c r="P717" s="1"/>
  <c r="Q717" s="1"/>
  <c r="M450"/>
  <c r="O450" s="1"/>
  <c r="M395"/>
  <c r="O395" s="1"/>
  <c r="M383"/>
  <c r="O383" s="1"/>
  <c r="M359"/>
  <c r="O359" s="1"/>
  <c r="M352"/>
  <c r="O352" s="1"/>
  <c r="M353"/>
  <c r="O353" s="1"/>
  <c r="M348"/>
  <c r="O348" s="1"/>
  <c r="M319"/>
  <c r="O319" s="1"/>
  <c r="M301"/>
  <c r="O301" s="1"/>
  <c r="M476"/>
  <c r="O476" s="1"/>
  <c r="M461"/>
  <c r="O461" s="1"/>
  <c r="M424"/>
  <c r="O424" s="1"/>
  <c r="M369"/>
  <c r="O369" s="1"/>
  <c r="M335"/>
  <c r="O335" s="1"/>
  <c r="M168"/>
  <c r="O168" s="1"/>
  <c r="M844"/>
  <c r="O844" s="1"/>
  <c r="I844"/>
  <c r="M835"/>
  <c r="P835" s="1"/>
  <c r="Q835" s="1"/>
  <c r="I835"/>
  <c r="M828"/>
  <c r="O828" s="1"/>
  <c r="I828"/>
  <c r="M819"/>
  <c r="P819" s="1"/>
  <c r="Q819" s="1"/>
  <c r="I819"/>
  <c r="M799"/>
  <c r="O799" s="1"/>
  <c r="I799"/>
  <c r="M771"/>
  <c r="P771" s="1"/>
  <c r="Q771" s="1"/>
  <c r="I771"/>
  <c r="M754"/>
  <c r="O754" s="1"/>
  <c r="I754"/>
  <c r="M753"/>
  <c r="P753" s="1"/>
  <c r="Q753" s="1"/>
  <c r="I753"/>
  <c r="M742"/>
  <c r="O742" s="1"/>
  <c r="I742"/>
  <c r="M737"/>
  <c r="P737" s="1"/>
  <c r="Q737" s="1"/>
  <c r="I737"/>
  <c r="M735"/>
  <c r="P735" s="1"/>
  <c r="Q735" s="1"/>
  <c r="I735"/>
  <c r="M731"/>
  <c r="P731" s="1"/>
  <c r="Q731" s="1"/>
  <c r="I731"/>
  <c r="M709"/>
  <c r="O709" s="1"/>
  <c r="I709"/>
  <c r="M687"/>
  <c r="P687" s="1"/>
  <c r="Q687" s="1"/>
  <c r="I687"/>
  <c r="M652"/>
  <c r="P652" s="1"/>
  <c r="Q652" s="1"/>
  <c r="I652"/>
  <c r="M592"/>
  <c r="P592" s="1"/>
  <c r="Q592" s="1"/>
  <c r="I592"/>
  <c r="M554"/>
  <c r="O554" s="1"/>
  <c r="I554"/>
  <c r="M519"/>
  <c r="P519" s="1"/>
  <c r="Q519" s="1"/>
  <c r="I519"/>
  <c r="M489"/>
  <c r="P489" s="1"/>
  <c r="Q489" s="1"/>
  <c r="I489"/>
  <c r="M468"/>
  <c r="P468" s="1"/>
  <c r="Q468" s="1"/>
  <c r="I468"/>
  <c r="M137"/>
  <c r="O137" s="1"/>
  <c r="I137"/>
  <c r="M128"/>
  <c r="P128" s="1"/>
  <c r="Q128" s="1"/>
  <c r="I128"/>
  <c r="M115"/>
  <c r="P115" s="1"/>
  <c r="Q115" s="1"/>
  <c r="I115"/>
  <c r="M111"/>
  <c r="P111" s="1"/>
  <c r="Q111" s="1"/>
  <c r="I111"/>
  <c r="M104"/>
  <c r="O104" s="1"/>
  <c r="I104"/>
  <c r="M89"/>
  <c r="P89" s="1"/>
  <c r="Q89" s="1"/>
  <c r="I89"/>
  <c r="M88"/>
  <c r="P88" s="1"/>
  <c r="Q88" s="1"/>
  <c r="I88"/>
  <c r="M78"/>
  <c r="P78" s="1"/>
  <c r="Q78" s="1"/>
  <c r="I78"/>
  <c r="M74"/>
  <c r="O74" s="1"/>
  <c r="I74"/>
  <c r="M72"/>
  <c r="P72" s="1"/>
  <c r="Q72" s="1"/>
  <c r="I72"/>
  <c r="M69"/>
  <c r="P69" s="1"/>
  <c r="Q69" s="1"/>
  <c r="I69"/>
  <c r="M56"/>
  <c r="P56" s="1"/>
  <c r="Q56" s="1"/>
  <c r="I56"/>
  <c r="M51"/>
  <c r="O51" s="1"/>
  <c r="I51"/>
  <c r="M41"/>
  <c r="P41" s="1"/>
  <c r="Q41" s="1"/>
  <c r="I41"/>
  <c r="M39"/>
  <c r="P39" s="1"/>
  <c r="Q39" s="1"/>
  <c r="I39"/>
  <c r="M32"/>
  <c r="P32" s="1"/>
  <c r="Q32" s="1"/>
  <c r="I32"/>
  <c r="M27"/>
  <c r="O27" s="1"/>
  <c r="I27"/>
  <c r="M22"/>
  <c r="P22" s="1"/>
  <c r="Q22" s="1"/>
  <c r="I22"/>
  <c r="M17"/>
  <c r="P17" s="1"/>
  <c r="Q17" s="1"/>
  <c r="I17"/>
  <c r="M10"/>
  <c r="P10" s="1"/>
  <c r="Q10" s="1"/>
  <c r="I10"/>
  <c r="O822"/>
  <c r="Q822" s="1"/>
  <c r="M822"/>
  <c r="P822" s="1"/>
  <c r="O852"/>
  <c r="Q852" s="1"/>
  <c r="M852"/>
  <c r="P852" s="1"/>
  <c r="O825"/>
  <c r="Q825" s="1"/>
  <c r="M825"/>
  <c r="P825" s="1"/>
  <c r="O818"/>
  <c r="Q818" s="1"/>
  <c r="M818"/>
  <c r="P818" s="1"/>
  <c r="O850"/>
  <c r="Q850" s="1"/>
  <c r="M850"/>
  <c r="P850" s="1"/>
  <c r="O840"/>
  <c r="Q840" s="1"/>
  <c r="M840"/>
  <c r="P840" s="1"/>
  <c r="O722"/>
  <c r="Q722" s="1"/>
  <c r="M722"/>
  <c r="P722" s="1"/>
  <c r="O810"/>
  <c r="Q810" s="1"/>
  <c r="M810"/>
  <c r="P810" s="1"/>
  <c r="O442"/>
  <c r="Q442" s="1"/>
  <c r="M442"/>
  <c r="P442" s="1"/>
  <c r="O564"/>
  <c r="Q564" s="1"/>
  <c r="M564"/>
  <c r="P564" s="1"/>
  <c r="O475"/>
  <c r="Q475" s="1"/>
  <c r="M475"/>
  <c r="P475" s="1"/>
  <c r="O684"/>
  <c r="Q684" s="1"/>
  <c r="M684"/>
  <c r="P684" s="1"/>
  <c r="O574"/>
  <c r="Q574" s="1"/>
  <c r="M574"/>
  <c r="P574" s="1"/>
  <c r="O252"/>
  <c r="Q252" s="1"/>
  <c r="M252"/>
  <c r="P252" s="1"/>
  <c r="O307"/>
  <c r="Q307" s="1"/>
  <c r="M307"/>
  <c r="P307" s="1"/>
  <c r="O393"/>
  <c r="Q393" s="1"/>
  <c r="M393"/>
  <c r="P393" s="1"/>
  <c r="O415"/>
  <c r="Q415" s="1"/>
  <c r="M415"/>
  <c r="P415" s="1"/>
  <c r="O384"/>
  <c r="Q384" s="1"/>
  <c r="M384"/>
  <c r="P384" s="1"/>
  <c r="O394"/>
  <c r="Q394" s="1"/>
  <c r="M394"/>
  <c r="P394" s="1"/>
  <c r="O11"/>
  <c r="Q11" s="1"/>
  <c r="M11"/>
  <c r="P11" s="1"/>
  <c r="O113"/>
  <c r="Q113" s="1"/>
  <c r="M113"/>
  <c r="P113" s="1"/>
  <c r="O26"/>
  <c r="Q26" s="1"/>
  <c r="M26"/>
  <c r="P26" s="1"/>
  <c r="O167"/>
  <c r="Q167" s="1"/>
  <c r="M167"/>
  <c r="P167" s="1"/>
  <c r="O25"/>
  <c r="Q25" s="1"/>
  <c r="M25"/>
  <c r="P25" s="1"/>
  <c r="O34"/>
  <c r="Q34" s="1"/>
  <c r="M34"/>
  <c r="P34" s="1"/>
  <c r="O93"/>
  <c r="Q93" s="1"/>
  <c r="M93"/>
  <c r="P93" s="1"/>
  <c r="O57"/>
  <c r="Q57" s="1"/>
  <c r="M57"/>
  <c r="P57" s="1"/>
  <c r="O96"/>
  <c r="Q96" s="1"/>
  <c r="M96"/>
  <c r="P96" s="1"/>
  <c r="O8"/>
  <c r="Q8" s="1"/>
  <c r="M8"/>
  <c r="P8" s="1"/>
  <c r="O584"/>
  <c r="Q584" s="1"/>
  <c r="M584"/>
  <c r="P584" s="1"/>
  <c r="O486"/>
  <c r="Q486" s="1"/>
  <c r="M486"/>
  <c r="P486" s="1"/>
  <c r="O437"/>
  <c r="Q437" s="1"/>
  <c r="M437"/>
  <c r="P437" s="1"/>
  <c r="O328"/>
  <c r="Q328" s="1"/>
  <c r="M328"/>
  <c r="P328" s="1"/>
  <c r="O619"/>
  <c r="Q619" s="1"/>
  <c r="M619"/>
  <c r="P619" s="1"/>
  <c r="O376"/>
  <c r="Q376" s="1"/>
  <c r="M376"/>
  <c r="P376" s="1"/>
  <c r="O566"/>
  <c r="Q566" s="1"/>
  <c r="M566"/>
  <c r="P566" s="1"/>
  <c r="O491"/>
  <c r="Q491" s="1"/>
  <c r="M491"/>
  <c r="P491" s="1"/>
  <c r="O112"/>
  <c r="Q112" s="1"/>
  <c r="M112"/>
  <c r="P112" s="1"/>
  <c r="O109"/>
  <c r="Q109" s="1"/>
  <c r="M109"/>
  <c r="P109" s="1"/>
  <c r="M650"/>
  <c r="O650" s="1"/>
  <c r="M344"/>
  <c r="O344" s="1"/>
  <c r="M591"/>
  <c r="O591" s="1"/>
  <c r="M459"/>
  <c r="O459" s="1"/>
  <c r="M534"/>
  <c r="O534" s="1"/>
  <c r="M452"/>
  <c r="O452" s="1"/>
  <c r="M408"/>
  <c r="O408" s="1"/>
  <c r="M427"/>
  <c r="O427" s="1"/>
  <c r="M744"/>
  <c r="O744" s="1"/>
  <c r="M493"/>
  <c r="O493" s="1"/>
  <c r="M705"/>
  <c r="O705" s="1"/>
  <c r="M341"/>
  <c r="O341" s="1"/>
  <c r="M330"/>
  <c r="O330" s="1"/>
  <c r="M242"/>
  <c r="O242" s="1"/>
  <c r="M298"/>
  <c r="O298" s="1"/>
  <c r="M232"/>
  <c r="O232" s="1"/>
  <c r="M350"/>
  <c r="O350" s="1"/>
  <c r="M277"/>
  <c r="O277" s="1"/>
  <c r="M345"/>
  <c r="O345" s="1"/>
  <c r="M323"/>
  <c r="O323" s="1"/>
  <c r="O687" l="1"/>
  <c r="O41"/>
  <c r="O519"/>
  <c r="O22"/>
  <c r="O819"/>
  <c r="O89"/>
  <c r="O737"/>
  <c r="P734"/>
  <c r="Q734" s="1"/>
  <c r="O72"/>
  <c r="P754"/>
  <c r="Q754" s="1"/>
  <c r="O835"/>
  <c r="P168"/>
  <c r="Q168" s="1"/>
  <c r="P369"/>
  <c r="Q369" s="1"/>
  <c r="P461"/>
  <c r="Q461" s="1"/>
  <c r="P765"/>
  <c r="Q765" s="1"/>
  <c r="O128"/>
  <c r="P335"/>
  <c r="Q335" s="1"/>
  <c r="P424"/>
  <c r="Q424" s="1"/>
  <c r="P476"/>
  <c r="Q476" s="1"/>
  <c r="O843"/>
  <c r="O10"/>
  <c r="O56"/>
  <c r="O111"/>
  <c r="O592"/>
  <c r="O753"/>
  <c r="P828"/>
  <c r="Q828" s="1"/>
  <c r="O717"/>
  <c r="O708"/>
  <c r="O664"/>
  <c r="O672"/>
  <c r="O655"/>
  <c r="O834"/>
  <c r="O715"/>
  <c r="O798"/>
  <c r="O795"/>
  <c r="O787"/>
  <c r="O768"/>
  <c r="O32"/>
  <c r="O78"/>
  <c r="O468"/>
  <c r="O731"/>
  <c r="O771"/>
  <c r="O714"/>
  <c r="O685"/>
  <c r="O677"/>
  <c r="O670"/>
  <c r="P301"/>
  <c r="Q301" s="1"/>
  <c r="P319"/>
  <c r="Q319" s="1"/>
  <c r="P348"/>
  <c r="Q348" s="1"/>
  <c r="P353"/>
  <c r="Q353" s="1"/>
  <c r="P352"/>
  <c r="Q352" s="1"/>
  <c r="P359"/>
  <c r="Q359" s="1"/>
  <c r="P383"/>
  <c r="Q383" s="1"/>
  <c r="P395"/>
  <c r="Q395" s="1"/>
  <c r="P450"/>
  <c r="Q450" s="1"/>
  <c r="O17"/>
  <c r="O39"/>
  <c r="O69"/>
  <c r="O88"/>
  <c r="O115"/>
  <c r="O489"/>
  <c r="O652"/>
  <c r="O735"/>
  <c r="P27"/>
  <c r="Q27" s="1"/>
  <c r="P51"/>
  <c r="Q51" s="1"/>
  <c r="P74"/>
  <c r="Q74" s="1"/>
  <c r="P104"/>
  <c r="Q104" s="1"/>
  <c r="P137"/>
  <c r="Q137" s="1"/>
  <c r="P554"/>
  <c r="Q554" s="1"/>
  <c r="P709"/>
  <c r="Q709" s="1"/>
  <c r="P742"/>
  <c r="Q742" s="1"/>
  <c r="P799"/>
  <c r="Q799" s="1"/>
  <c r="P844"/>
  <c r="Q844" s="1"/>
  <c r="P323"/>
  <c r="Q323" s="1"/>
  <c r="P345"/>
  <c r="Q345" s="1"/>
  <c r="P277"/>
  <c r="Q277" s="1"/>
  <c r="P350"/>
  <c r="Q350" s="1"/>
  <c r="P232"/>
  <c r="Q232" s="1"/>
  <c r="P298"/>
  <c r="Q298" s="1"/>
  <c r="P242"/>
  <c r="Q242" s="1"/>
  <c r="P330"/>
  <c r="Q330" s="1"/>
  <c r="P341"/>
  <c r="Q341" s="1"/>
  <c r="P705"/>
  <c r="Q705" s="1"/>
  <c r="P493"/>
  <c r="Q493" s="1"/>
  <c r="P744"/>
  <c r="Q744" s="1"/>
  <c r="P427"/>
  <c r="Q427" s="1"/>
  <c r="P408"/>
  <c r="Q408" s="1"/>
  <c r="P452"/>
  <c r="Q452" s="1"/>
  <c r="P534"/>
  <c r="Q534" s="1"/>
  <c r="P459"/>
  <c r="Q459" s="1"/>
  <c r="P591"/>
  <c r="Q591" s="1"/>
  <c r="P344"/>
  <c r="Q344" s="1"/>
  <c r="P650"/>
  <c r="Q650" s="1"/>
  <c r="M627"/>
  <c r="O627" s="1"/>
  <c r="Q627" s="1"/>
  <c r="F627"/>
  <c r="M730"/>
  <c r="P730" s="1"/>
  <c r="F730"/>
  <c r="M720"/>
  <c r="O720" s="1"/>
  <c r="Q720" s="1"/>
  <c r="F720"/>
  <c r="M645"/>
  <c r="O645" s="1"/>
  <c r="Q645" s="1"/>
  <c r="F645"/>
  <c r="M583"/>
  <c r="O583" s="1"/>
  <c r="Q583" s="1"/>
  <c r="F583"/>
  <c r="M788"/>
  <c r="P788" s="1"/>
  <c r="F788"/>
  <c r="M625"/>
  <c r="P625" s="1"/>
  <c r="F625"/>
  <c r="M782"/>
  <c r="O782" s="1"/>
  <c r="Q782" s="1"/>
  <c r="F782"/>
  <c r="M740"/>
  <c r="O740" s="1"/>
  <c r="Q740" s="1"/>
  <c r="F740"/>
  <c r="M436"/>
  <c r="O436" s="1"/>
  <c r="Q436" s="1"/>
  <c r="F436"/>
  <c r="M322"/>
  <c r="O322" s="1"/>
  <c r="Q322" s="1"/>
  <c r="F322"/>
  <c r="M409"/>
  <c r="P409" s="1"/>
  <c r="F409"/>
  <c r="M316"/>
  <c r="O316" s="1"/>
  <c r="Q316" s="1"/>
  <c r="F316"/>
  <c r="M332"/>
  <c r="O332" s="1"/>
  <c r="Q332" s="1"/>
  <c r="F332"/>
  <c r="M364"/>
  <c r="O364" s="1"/>
  <c r="Q364" s="1"/>
  <c r="F364"/>
  <c r="M413"/>
  <c r="P413" s="1"/>
  <c r="F413"/>
  <c r="M371"/>
  <c r="O371" s="1"/>
  <c r="Q371" s="1"/>
  <c r="F371"/>
  <c r="M416"/>
  <c r="P416" s="1"/>
  <c r="F416"/>
  <c r="M275"/>
  <c r="P275" s="1"/>
  <c r="F275"/>
  <c r="M291"/>
  <c r="P291" s="1"/>
  <c r="F291"/>
  <c r="M179"/>
  <c r="O179" s="1"/>
  <c r="Q179" s="1"/>
  <c r="F179"/>
  <c r="M299"/>
  <c r="P299" s="1"/>
  <c r="F299"/>
  <c r="M127"/>
  <c r="P127" s="1"/>
  <c r="F127"/>
  <c r="M228"/>
  <c r="P228" s="1"/>
  <c r="F228"/>
  <c r="M297"/>
  <c r="O297" s="1"/>
  <c r="Q297" s="1"/>
  <c r="F297"/>
  <c r="P371" l="1"/>
  <c r="O291"/>
  <c r="Q291" s="1"/>
  <c r="P332"/>
  <c r="O416"/>
  <c r="Q416" s="1"/>
  <c r="P316"/>
  <c r="P782"/>
  <c r="P645"/>
  <c r="O299"/>
  <c r="Q299" s="1"/>
  <c r="P436"/>
  <c r="P720"/>
  <c r="O228"/>
  <c r="Q228" s="1"/>
  <c r="O788"/>
  <c r="Q788" s="1"/>
  <c r="O730"/>
  <c r="Q730" s="1"/>
  <c r="O625"/>
  <c r="Q625" s="1"/>
  <c r="P740"/>
  <c r="P583"/>
  <c r="P627"/>
  <c r="O413"/>
  <c r="Q413" s="1"/>
  <c r="O409"/>
  <c r="Q409" s="1"/>
  <c r="P364"/>
  <c r="P322"/>
  <c r="O127"/>
  <c r="Q127" s="1"/>
  <c r="O275"/>
  <c r="Q275" s="1"/>
  <c r="P297"/>
  <c r="P179"/>
  <c r="L832"/>
  <c r="K832"/>
  <c r="F832"/>
  <c r="L772"/>
  <c r="K772"/>
  <c r="F772"/>
  <c r="L770"/>
  <c r="K770"/>
  <c r="F770"/>
  <c r="L733"/>
  <c r="K733"/>
  <c r="F733"/>
  <c r="L721"/>
  <c r="K721"/>
  <c r="F721"/>
  <c r="L710"/>
  <c r="K710"/>
  <c r="F710"/>
  <c r="L698"/>
  <c r="K698"/>
  <c r="F698"/>
  <c r="L697"/>
  <c r="K697"/>
  <c r="F697"/>
  <c r="L695"/>
  <c r="K695"/>
  <c r="F695"/>
  <c r="L689"/>
  <c r="K689"/>
  <c r="F689"/>
  <c r="L593"/>
  <c r="K593"/>
  <c r="F593"/>
  <c r="L589"/>
  <c r="K589"/>
  <c r="F589"/>
  <c r="L582"/>
  <c r="K582"/>
  <c r="F582"/>
  <c r="L572"/>
  <c r="K572"/>
  <c r="F572"/>
  <c r="L559"/>
  <c r="K559"/>
  <c r="F559"/>
  <c r="L547"/>
  <c r="K547"/>
  <c r="F547"/>
  <c r="L545"/>
  <c r="K545"/>
  <c r="F545"/>
  <c r="L540"/>
  <c r="K540"/>
  <c r="F540"/>
  <c r="L525"/>
  <c r="K525"/>
  <c r="F525"/>
  <c r="L520"/>
  <c r="K520"/>
  <c r="F520"/>
  <c r="L245"/>
  <c r="K245"/>
  <c r="F245"/>
  <c r="L220"/>
  <c r="K220"/>
  <c r="F220"/>
  <c r="L209"/>
  <c r="K209"/>
  <c r="F209"/>
  <c r="L205"/>
  <c r="K205"/>
  <c r="F205"/>
  <c r="L201"/>
  <c r="K201"/>
  <c r="F201"/>
  <c r="L192"/>
  <c r="K192"/>
  <c r="F192"/>
  <c r="L178"/>
  <c r="K178"/>
  <c r="F178"/>
  <c r="L174"/>
  <c r="K174"/>
  <c r="F174"/>
  <c r="L169"/>
  <c r="K169"/>
  <c r="F169"/>
  <c r="L162"/>
  <c r="K162"/>
  <c r="F162"/>
  <c r="L249"/>
  <c r="K249"/>
  <c r="F249"/>
  <c r="L95"/>
  <c r="K95"/>
  <c r="F95"/>
  <c r="L43"/>
  <c r="K43"/>
  <c r="F43"/>
  <c r="L58"/>
  <c r="K58"/>
  <c r="F58"/>
  <c r="M832" l="1"/>
  <c r="M770"/>
  <c r="P770" s="1"/>
  <c r="Q770" s="1"/>
  <c r="M520"/>
  <c r="M95"/>
  <c r="P95" s="1"/>
  <c r="Q95" s="1"/>
  <c r="M174"/>
  <c r="O174" s="1"/>
  <c r="M178"/>
  <c r="O178" s="1"/>
  <c r="M43"/>
  <c r="P43" s="1"/>
  <c r="Q43" s="1"/>
  <c r="M58"/>
  <c r="P58" s="1"/>
  <c r="Q58" s="1"/>
  <c r="M162"/>
  <c r="P162" s="1"/>
  <c r="Q162" s="1"/>
  <c r="M220"/>
  <c r="P220" s="1"/>
  <c r="Q220" s="1"/>
  <c r="M572"/>
  <c r="P572" s="1"/>
  <c r="Q572" s="1"/>
  <c r="M689"/>
  <c r="O689" s="1"/>
  <c r="M710"/>
  <c r="P710" s="1"/>
  <c r="Q710" s="1"/>
  <c r="M201"/>
  <c r="O201" s="1"/>
  <c r="M545"/>
  <c r="M547"/>
  <c r="P547" s="1"/>
  <c r="Q547" s="1"/>
  <c r="M582"/>
  <c r="M695"/>
  <c r="P695" s="1"/>
  <c r="Q695" s="1"/>
  <c r="M721"/>
  <c r="M733"/>
  <c r="O733" s="1"/>
  <c r="M209"/>
  <c r="P209" s="1"/>
  <c r="Q209" s="1"/>
  <c r="M525"/>
  <c r="P525" s="1"/>
  <c r="Q525" s="1"/>
  <c r="M559"/>
  <c r="M593"/>
  <c r="P593" s="1"/>
  <c r="Q593" s="1"/>
  <c r="M698"/>
  <c r="P698" s="1"/>
  <c r="Q698" s="1"/>
  <c r="M772"/>
  <c r="P772" s="1"/>
  <c r="Q772" s="1"/>
  <c r="M169"/>
  <c r="P169" s="1"/>
  <c r="Q169" s="1"/>
  <c r="M205"/>
  <c r="O205" s="1"/>
  <c r="M540"/>
  <c r="P540" s="1"/>
  <c r="Q540" s="1"/>
  <c r="M249"/>
  <c r="P249" s="1"/>
  <c r="Q249" s="1"/>
  <c r="M192"/>
  <c r="M245"/>
  <c r="P245" s="1"/>
  <c r="Q245" s="1"/>
  <c r="M589"/>
  <c r="M697"/>
  <c r="P697" s="1"/>
  <c r="Q697" s="1"/>
  <c r="O520"/>
  <c r="P520"/>
  <c r="Q520" s="1"/>
  <c r="P559"/>
  <c r="Q559" s="1"/>
  <c r="O559"/>
  <c r="O698"/>
  <c r="O540"/>
  <c r="O572"/>
  <c r="O710"/>
  <c r="O832"/>
  <c r="P832"/>
  <c r="Q832" s="1"/>
  <c r="O169"/>
  <c r="P174"/>
  <c r="Q174" s="1"/>
  <c r="O545"/>
  <c r="P545"/>
  <c r="Q545" s="1"/>
  <c r="O582"/>
  <c r="P582"/>
  <c r="Q582" s="1"/>
  <c r="O695"/>
  <c r="O721"/>
  <c r="P721"/>
  <c r="Q721" s="1"/>
  <c r="O192"/>
  <c r="P192"/>
  <c r="Q192" s="1"/>
  <c r="O589"/>
  <c r="P589"/>
  <c r="Q589" s="1"/>
  <c r="P178"/>
  <c r="Q178" s="1"/>
  <c r="O43"/>
  <c r="P733" l="1"/>
  <c r="Q733" s="1"/>
  <c r="O770"/>
  <c r="O547"/>
  <c r="P689"/>
  <c r="Q689" s="1"/>
  <c r="O95"/>
  <c r="O697"/>
  <c r="O245"/>
  <c r="O58"/>
  <c r="O525"/>
  <c r="O593"/>
  <c r="O249"/>
  <c r="O209"/>
  <c r="O220"/>
  <c r="O162"/>
  <c r="P201"/>
  <c r="Q201" s="1"/>
  <c r="O772"/>
  <c r="P205"/>
  <c r="Q205" s="1"/>
  <c r="M857"/>
  <c r="O857" s="1"/>
  <c r="F857"/>
  <c r="L817"/>
  <c r="K817"/>
  <c r="F817"/>
  <c r="M816"/>
  <c r="O816" s="1"/>
  <c r="F816"/>
  <c r="L807"/>
  <c r="K807"/>
  <c r="F807"/>
  <c r="M760"/>
  <c r="O760" s="1"/>
  <c r="F760"/>
  <c r="O711"/>
  <c r="M711"/>
  <c r="P711" s="1"/>
  <c r="Q711" s="1"/>
  <c r="F711"/>
  <c r="L706"/>
  <c r="K706"/>
  <c r="F706"/>
  <c r="L703"/>
  <c r="K703"/>
  <c r="F703"/>
  <c r="M682"/>
  <c r="O682" s="1"/>
  <c r="F682"/>
  <c r="L636"/>
  <c r="K636"/>
  <c r="F636"/>
  <c r="M549"/>
  <c r="O549" s="1"/>
  <c r="F549"/>
  <c r="L542"/>
  <c r="K542"/>
  <c r="F542"/>
  <c r="L533"/>
  <c r="K533"/>
  <c r="F533"/>
  <c r="L521"/>
  <c r="K521"/>
  <c r="F521"/>
  <c r="L515"/>
  <c r="K515"/>
  <c r="F515"/>
  <c r="O512"/>
  <c r="M512"/>
  <c r="P512" s="1"/>
  <c r="Q512" s="1"/>
  <c r="F512"/>
  <c r="L502"/>
  <c r="K502"/>
  <c r="F502"/>
  <c r="L494"/>
  <c r="K494"/>
  <c r="F494"/>
  <c r="L492"/>
  <c r="K492"/>
  <c r="F492"/>
  <c r="L487"/>
  <c r="K487"/>
  <c r="F487"/>
  <c r="L329"/>
  <c r="K329"/>
  <c r="F329"/>
  <c r="L324"/>
  <c r="K324"/>
  <c r="F324"/>
  <c r="L312"/>
  <c r="K312"/>
  <c r="F312"/>
  <c r="L258"/>
  <c r="K258"/>
  <c r="F258"/>
  <c r="L227"/>
  <c r="K227"/>
  <c r="F227"/>
  <c r="M224"/>
  <c r="P224" s="1"/>
  <c r="Q224" s="1"/>
  <c r="F224"/>
  <c r="M206"/>
  <c r="P206" s="1"/>
  <c r="Q206" s="1"/>
  <c r="F206"/>
  <c r="L198"/>
  <c r="K198"/>
  <c r="F198"/>
  <c r="L180"/>
  <c r="K180"/>
  <c r="F180"/>
  <c r="L147"/>
  <c r="K147"/>
  <c r="F147"/>
  <c r="M856"/>
  <c r="O856" s="1"/>
  <c r="O849"/>
  <c r="M849"/>
  <c r="P849" s="1"/>
  <c r="Q849" s="1"/>
  <c r="M813"/>
  <c r="P813" s="1"/>
  <c r="Q813" s="1"/>
  <c r="M808"/>
  <c r="O808" s="1"/>
  <c r="M745"/>
  <c r="O745" s="1"/>
  <c r="M743"/>
  <c r="P743" s="1"/>
  <c r="Q743" s="1"/>
  <c r="M668"/>
  <c r="P668" s="1"/>
  <c r="Q668" s="1"/>
  <c r="M628"/>
  <c r="P628" s="1"/>
  <c r="Q628" s="1"/>
  <c r="M551"/>
  <c r="O551" s="1"/>
  <c r="M474"/>
  <c r="P474" s="1"/>
  <c r="Q474" s="1"/>
  <c r="M527"/>
  <c r="P527" s="1"/>
  <c r="Q527" s="1"/>
  <c r="M523"/>
  <c r="P523" s="1"/>
  <c r="Q523" s="1"/>
  <c r="M509"/>
  <c r="O509" s="1"/>
  <c r="M508"/>
  <c r="P508" s="1"/>
  <c r="Q508" s="1"/>
  <c r="M470"/>
  <c r="P470" s="1"/>
  <c r="Q470" s="1"/>
  <c r="M465"/>
  <c r="O465" s="1"/>
  <c r="M397"/>
  <c r="O397" s="1"/>
  <c r="M377"/>
  <c r="P377" s="1"/>
  <c r="Q377" s="1"/>
  <c r="M365"/>
  <c r="P365" s="1"/>
  <c r="Q365" s="1"/>
  <c r="M361"/>
  <c r="O361" s="1"/>
  <c r="M387"/>
  <c r="O387" s="1"/>
  <c r="M194"/>
  <c r="P194" s="1"/>
  <c r="Q194" s="1"/>
  <c r="M186"/>
  <c r="P186" s="1"/>
  <c r="Q186" s="1"/>
  <c r="M184"/>
  <c r="P184" s="1"/>
  <c r="Q184" s="1"/>
  <c r="M181"/>
  <c r="O181" s="1"/>
  <c r="M148"/>
  <c r="P148" s="1"/>
  <c r="Q148" s="1"/>
  <c r="M136"/>
  <c r="O136" s="1"/>
  <c r="M134"/>
  <c r="P134" s="1"/>
  <c r="Q134" s="1"/>
  <c r="M123"/>
  <c r="O123" s="1"/>
  <c r="M86"/>
  <c r="P86" s="1"/>
  <c r="Q86" s="1"/>
  <c r="M340"/>
  <c r="O340" s="1"/>
  <c r="M124"/>
  <c r="P124" s="1"/>
  <c r="Q124" s="1"/>
  <c r="M110"/>
  <c r="O110" s="1"/>
  <c r="M103"/>
  <c r="P103" s="1"/>
  <c r="Q103" s="1"/>
  <c r="M90"/>
  <c r="O90" s="1"/>
  <c r="M71"/>
  <c r="P71" s="1"/>
  <c r="Q71" s="1"/>
  <c r="M64"/>
  <c r="O64" s="1"/>
  <c r="M52"/>
  <c r="P52" s="1"/>
  <c r="Q52" s="1"/>
  <c r="M47"/>
  <c r="O47" s="1"/>
  <c r="M42"/>
  <c r="P42" s="1"/>
  <c r="Q42" s="1"/>
  <c r="P808" l="1"/>
  <c r="Q808" s="1"/>
  <c r="M227"/>
  <c r="P227" s="1"/>
  <c r="Q227" s="1"/>
  <c r="M502"/>
  <c r="M533"/>
  <c r="M636"/>
  <c r="M706"/>
  <c r="P706" s="1"/>
  <c r="Q706" s="1"/>
  <c r="P361"/>
  <c r="Q361" s="1"/>
  <c r="P64"/>
  <c r="Q64" s="1"/>
  <c r="O194"/>
  <c r="O184"/>
  <c r="M198"/>
  <c r="O198" s="1"/>
  <c r="M329"/>
  <c r="P329" s="1"/>
  <c r="Q329" s="1"/>
  <c r="P110"/>
  <c r="Q110" s="1"/>
  <c r="P465"/>
  <c r="Q465" s="1"/>
  <c r="M807"/>
  <c r="P123"/>
  <c r="Q123" s="1"/>
  <c r="O377"/>
  <c r="O628"/>
  <c r="O42"/>
  <c r="O52"/>
  <c r="O71"/>
  <c r="O103"/>
  <c r="O124"/>
  <c r="O86"/>
  <c r="O134"/>
  <c r="O148"/>
  <c r="O523"/>
  <c r="O474"/>
  <c r="O743"/>
  <c r="O508"/>
  <c r="M147"/>
  <c r="O147" s="1"/>
  <c r="O224"/>
  <c r="M312"/>
  <c r="O312" s="1"/>
  <c r="M515"/>
  <c r="P515" s="1"/>
  <c r="Q515" s="1"/>
  <c r="P47"/>
  <c r="Q47" s="1"/>
  <c r="P90"/>
  <c r="Q90" s="1"/>
  <c r="P340"/>
  <c r="Q340" s="1"/>
  <c r="P136"/>
  <c r="Q136" s="1"/>
  <c r="O186"/>
  <c r="O365"/>
  <c r="O470"/>
  <c r="O527"/>
  <c r="O668"/>
  <c r="O813"/>
  <c r="M180"/>
  <c r="P180" s="1"/>
  <c r="Q180" s="1"/>
  <c r="M324"/>
  <c r="P324" s="1"/>
  <c r="Q324" s="1"/>
  <c r="M494"/>
  <c r="P494" s="1"/>
  <c r="Q494" s="1"/>
  <c r="M521"/>
  <c r="P521" s="1"/>
  <c r="Q521" s="1"/>
  <c r="M703"/>
  <c r="O703" s="1"/>
  <c r="P181"/>
  <c r="Q181" s="1"/>
  <c r="P387"/>
  <c r="Q387" s="1"/>
  <c r="P397"/>
  <c r="Q397" s="1"/>
  <c r="P509"/>
  <c r="Q509" s="1"/>
  <c r="P551"/>
  <c r="Q551" s="1"/>
  <c r="P745"/>
  <c r="Q745" s="1"/>
  <c r="P856"/>
  <c r="Q856" s="1"/>
  <c r="M258"/>
  <c r="O258" s="1"/>
  <c r="M487"/>
  <c r="P487" s="1"/>
  <c r="Q487" s="1"/>
  <c r="M542"/>
  <c r="P542" s="1"/>
  <c r="Q542" s="1"/>
  <c r="M492"/>
  <c r="P492" s="1"/>
  <c r="Q492" s="1"/>
  <c r="M817"/>
  <c r="O817" s="1"/>
  <c r="O324"/>
  <c r="O494"/>
  <c r="P198"/>
  <c r="Q198" s="1"/>
  <c r="O227"/>
  <c r="O329"/>
  <c r="P502"/>
  <c r="Q502" s="1"/>
  <c r="O502"/>
  <c r="O533"/>
  <c r="P533"/>
  <c r="Q533" s="1"/>
  <c r="O636"/>
  <c r="P636"/>
  <c r="Q636" s="1"/>
  <c r="O706"/>
  <c r="O807"/>
  <c r="P807"/>
  <c r="Q807" s="1"/>
  <c r="P147"/>
  <c r="Q147" s="1"/>
  <c r="P312"/>
  <c r="Q312" s="1"/>
  <c r="O515"/>
  <c r="P817"/>
  <c r="Q817" s="1"/>
  <c r="O180"/>
  <c r="P703"/>
  <c r="Q703" s="1"/>
  <c r="O206"/>
  <c r="P549"/>
  <c r="Q549" s="1"/>
  <c r="P682"/>
  <c r="Q682" s="1"/>
  <c r="P760"/>
  <c r="Q760" s="1"/>
  <c r="P816"/>
  <c r="Q816" s="1"/>
  <c r="P857"/>
  <c r="Q857" s="1"/>
  <c r="O492" l="1"/>
  <c r="O487"/>
  <c r="O542"/>
  <c r="P258"/>
  <c r="Q258" s="1"/>
  <c r="O521"/>
  <c r="M855"/>
  <c r="O855" s="1"/>
  <c r="F855"/>
  <c r="M773"/>
  <c r="P773" s="1"/>
  <c r="Q773" s="1"/>
  <c r="F773"/>
  <c r="M755"/>
  <c r="O755" s="1"/>
  <c r="F755"/>
  <c r="M712"/>
  <c r="P712" s="1"/>
  <c r="Q712" s="1"/>
  <c r="F712"/>
  <c r="M637"/>
  <c r="O637" s="1"/>
  <c r="F637"/>
  <c r="M621"/>
  <c r="P621" s="1"/>
  <c r="Q621" s="1"/>
  <c r="F621"/>
  <c r="M605"/>
  <c r="P605" s="1"/>
  <c r="Q605" s="1"/>
  <c r="F605"/>
  <c r="M598"/>
  <c r="P598" s="1"/>
  <c r="Q598" s="1"/>
  <c r="F598"/>
  <c r="M595"/>
  <c r="O595" s="1"/>
  <c r="F595"/>
  <c r="M585"/>
  <c r="P585" s="1"/>
  <c r="Q585" s="1"/>
  <c r="F585"/>
  <c r="M575"/>
  <c r="P575" s="1"/>
  <c r="Q575" s="1"/>
  <c r="F575"/>
  <c r="M573"/>
  <c r="P573" s="1"/>
  <c r="Q573" s="1"/>
  <c r="F573"/>
  <c r="M570"/>
  <c r="O570" s="1"/>
  <c r="F570"/>
  <c r="O568"/>
  <c r="M568"/>
  <c r="P568" s="1"/>
  <c r="Q568" s="1"/>
  <c r="F568"/>
  <c r="M561"/>
  <c r="O561" s="1"/>
  <c r="F561"/>
  <c r="M558"/>
  <c r="P558" s="1"/>
  <c r="Q558" s="1"/>
  <c r="F558"/>
  <c r="M556"/>
  <c r="O556" s="1"/>
  <c r="F556"/>
  <c r="M553"/>
  <c r="P553" s="1"/>
  <c r="Q553" s="1"/>
  <c r="F553"/>
  <c r="M536"/>
  <c r="P536" s="1"/>
  <c r="Q536" s="1"/>
  <c r="F536"/>
  <c r="M518"/>
  <c r="P518" s="1"/>
  <c r="Q518" s="1"/>
  <c r="F518"/>
  <c r="M108"/>
  <c r="O108" s="1"/>
  <c r="F108"/>
  <c r="M99"/>
  <c r="P99" s="1"/>
  <c r="Q99" s="1"/>
  <c r="F99"/>
  <c r="M97"/>
  <c r="P97" s="1"/>
  <c r="Q97" s="1"/>
  <c r="F97"/>
  <c r="M94"/>
  <c r="P94" s="1"/>
  <c r="Q94" s="1"/>
  <c r="F94"/>
  <c r="M92"/>
  <c r="O92" s="1"/>
  <c r="F92"/>
  <c r="M87"/>
  <c r="P87" s="1"/>
  <c r="Q87" s="1"/>
  <c r="F87"/>
  <c r="M84"/>
  <c r="P84" s="1"/>
  <c r="Q84" s="1"/>
  <c r="F84"/>
  <c r="M82"/>
  <c r="P82" s="1"/>
  <c r="Q82" s="1"/>
  <c r="F82"/>
  <c r="M80"/>
  <c r="O80" s="1"/>
  <c r="F80"/>
  <c r="M75"/>
  <c r="O75" s="1"/>
  <c r="F75"/>
  <c r="M60"/>
  <c r="P60" s="1"/>
  <c r="Q60" s="1"/>
  <c r="F60"/>
  <c r="M59"/>
  <c r="P59" s="1"/>
  <c r="Q59" s="1"/>
  <c r="F59"/>
  <c r="M53"/>
  <c r="O53" s="1"/>
  <c r="F53"/>
  <c r="M50"/>
  <c r="P50" s="1"/>
  <c r="Q50" s="1"/>
  <c r="F50"/>
  <c r="M35"/>
  <c r="P35" s="1"/>
  <c r="Q35" s="1"/>
  <c r="F35"/>
  <c r="M20"/>
  <c r="P20" s="1"/>
  <c r="Q20" s="1"/>
  <c r="F20"/>
  <c r="M18"/>
  <c r="O18" s="1"/>
  <c r="F18"/>
  <c r="M16"/>
  <c r="P16" s="1"/>
  <c r="Q16" s="1"/>
  <c r="F16"/>
  <c r="M13"/>
  <c r="P13" s="1"/>
  <c r="Q13" s="1"/>
  <c r="F13"/>
  <c r="M9"/>
  <c r="P9" s="1"/>
  <c r="Q9" s="1"/>
  <c r="F9"/>
  <c r="O712" l="1"/>
  <c r="P755"/>
  <c r="Q755" s="1"/>
  <c r="O59"/>
  <c r="O82"/>
  <c r="O558"/>
  <c r="O9"/>
  <c r="O94"/>
  <c r="O585"/>
  <c r="O20"/>
  <c r="O518"/>
  <c r="O621"/>
  <c r="O773"/>
  <c r="O50"/>
  <c r="O99"/>
  <c r="O598"/>
  <c r="P75"/>
  <c r="Q75" s="1"/>
  <c r="O16"/>
  <c r="O87"/>
  <c r="O553"/>
  <c r="P561"/>
  <c r="Q561" s="1"/>
  <c r="O573"/>
  <c r="O13"/>
  <c r="O35"/>
  <c r="O60"/>
  <c r="O84"/>
  <c r="O97"/>
  <c r="O536"/>
  <c r="O575"/>
  <c r="O605"/>
  <c r="P18"/>
  <c r="Q18" s="1"/>
  <c r="P53"/>
  <c r="Q53" s="1"/>
  <c r="P80"/>
  <c r="Q80" s="1"/>
  <c r="P92"/>
  <c r="Q92" s="1"/>
  <c r="P108"/>
  <c r="Q108" s="1"/>
  <c r="P556"/>
  <c r="Q556" s="1"/>
  <c r="P570"/>
  <c r="Q570" s="1"/>
  <c r="P595"/>
  <c r="Q595" s="1"/>
  <c r="P637"/>
  <c r="Q637" s="1"/>
  <c r="P855"/>
  <c r="Q855" s="1"/>
  <c r="M839"/>
  <c r="O839" s="1"/>
  <c r="F839"/>
  <c r="M777"/>
  <c r="O777" s="1"/>
  <c r="F777"/>
  <c r="M814"/>
  <c r="P814" s="1"/>
  <c r="Q814" s="1"/>
  <c r="F814"/>
  <c r="M758"/>
  <c r="O758" s="1"/>
  <c r="F758"/>
  <c r="M719"/>
  <c r="O719" s="1"/>
  <c r="F719"/>
  <c r="M767"/>
  <c r="O767" s="1"/>
  <c r="F767"/>
  <c r="M780"/>
  <c r="P780" s="1"/>
  <c r="Q780" s="1"/>
  <c r="F780"/>
  <c r="M630"/>
  <c r="O630" s="1"/>
  <c r="F630"/>
  <c r="M221"/>
  <c r="P221" s="1"/>
  <c r="Q221" s="1"/>
  <c r="F221"/>
  <c r="M716"/>
  <c r="P716" s="1"/>
  <c r="Q716" s="1"/>
  <c r="F716"/>
  <c r="M543"/>
  <c r="P543" s="1"/>
  <c r="Q543" s="1"/>
  <c r="F543"/>
  <c r="M484"/>
  <c r="O484" s="1"/>
  <c r="F484"/>
  <c r="M702"/>
  <c r="P702" s="1"/>
  <c r="Q702" s="1"/>
  <c r="F702"/>
  <c r="M358"/>
  <c r="P358" s="1"/>
  <c r="Q358" s="1"/>
  <c r="F358"/>
  <c r="M317"/>
  <c r="O317" s="1"/>
  <c r="F317"/>
  <c r="M356"/>
  <c r="O356" s="1"/>
  <c r="F356"/>
  <c r="M380"/>
  <c r="P380" s="1"/>
  <c r="Q380" s="1"/>
  <c r="F380"/>
  <c r="M326"/>
  <c r="O326" s="1"/>
  <c r="F326"/>
  <c r="M405"/>
  <c r="O405" s="1"/>
  <c r="F405"/>
  <c r="M274"/>
  <c r="O274" s="1"/>
  <c r="F274"/>
  <c r="M268"/>
  <c r="P268" s="1"/>
  <c r="Q268" s="1"/>
  <c r="F268"/>
  <c r="M529"/>
  <c r="P529" s="1"/>
  <c r="Q529" s="1"/>
  <c r="F529"/>
  <c r="M366"/>
  <c r="P366" s="1"/>
  <c r="Q366" s="1"/>
  <c r="F366"/>
  <c r="M272"/>
  <c r="P272" s="1"/>
  <c r="Q272" s="1"/>
  <c r="F272"/>
  <c r="M190"/>
  <c r="O190" s="1"/>
  <c r="F190"/>
  <c r="M159"/>
  <c r="P159" s="1"/>
  <c r="Q159" s="1"/>
  <c r="F159"/>
  <c r="M259"/>
  <c r="O259" s="1"/>
  <c r="F259"/>
  <c r="P405" l="1"/>
  <c r="Q405" s="1"/>
  <c r="O272"/>
  <c r="O702"/>
  <c r="P767"/>
  <c r="Q767" s="1"/>
  <c r="O221"/>
  <c r="P326"/>
  <c r="Q326" s="1"/>
  <c r="P317"/>
  <c r="Q317" s="1"/>
  <c r="P719"/>
  <c r="Q719" s="1"/>
  <c r="P190"/>
  <c r="Q190" s="1"/>
  <c r="O529"/>
  <c r="O543"/>
  <c r="P839"/>
  <c r="Q839" s="1"/>
  <c r="O159"/>
  <c r="O780"/>
  <c r="P758"/>
  <c r="Q758" s="1"/>
  <c r="O814"/>
  <c r="P777"/>
  <c r="Q777" s="1"/>
  <c r="O358"/>
  <c r="O716"/>
  <c r="P484"/>
  <c r="Q484" s="1"/>
  <c r="P630"/>
  <c r="Q630" s="1"/>
  <c r="O268"/>
  <c r="O380"/>
  <c r="P274"/>
  <c r="Q274" s="1"/>
  <c r="P356"/>
  <c r="Q356" s="1"/>
  <c r="P259"/>
  <c r="Q259" s="1"/>
  <c r="O366"/>
  <c r="M859" l="1"/>
  <c r="O859" s="1"/>
  <c r="F859"/>
  <c r="M804"/>
  <c r="O804" s="1"/>
  <c r="F804"/>
  <c r="M779"/>
  <c r="P779" s="1"/>
  <c r="Q779" s="1"/>
  <c r="F779"/>
  <c r="M759"/>
  <c r="P759" s="1"/>
  <c r="Q759" s="1"/>
  <c r="F759"/>
  <c r="M764"/>
  <c r="P764" s="1"/>
  <c r="Q764" s="1"/>
  <c r="F764"/>
  <c r="M749"/>
  <c r="O749" s="1"/>
  <c r="F749"/>
  <c r="M718"/>
  <c r="P718" s="1"/>
  <c r="Q718" s="1"/>
  <c r="F718"/>
  <c r="M643"/>
  <c r="P643" s="1"/>
  <c r="Q643" s="1"/>
  <c r="F643"/>
  <c r="M597"/>
  <c r="O597" s="1"/>
  <c r="F597"/>
  <c r="M580"/>
  <c r="O580" s="1"/>
  <c r="F580"/>
  <c r="M577"/>
  <c r="P577" s="1"/>
  <c r="Q577" s="1"/>
  <c r="F577"/>
  <c r="M576"/>
  <c r="O576" s="1"/>
  <c r="F576"/>
  <c r="M563"/>
  <c r="O563" s="1"/>
  <c r="F563"/>
  <c r="M546"/>
  <c r="O546" s="1"/>
  <c r="F546"/>
  <c r="M548"/>
  <c r="P548" s="1"/>
  <c r="Q548" s="1"/>
  <c r="F548"/>
  <c r="M537"/>
  <c r="P537" s="1"/>
  <c r="Q537" s="1"/>
  <c r="F537"/>
  <c r="M524"/>
  <c r="O524" s="1"/>
  <c r="F524"/>
  <c r="M496"/>
  <c r="O496" s="1"/>
  <c r="F496"/>
  <c r="M490"/>
  <c r="P490" s="1"/>
  <c r="Q490" s="1"/>
  <c r="F490"/>
  <c r="M482"/>
  <c r="O482" s="1"/>
  <c r="F482"/>
  <c r="M432"/>
  <c r="O432" s="1"/>
  <c r="F432"/>
  <c r="M417"/>
  <c r="O417" s="1"/>
  <c r="F417"/>
  <c r="M404"/>
  <c r="P404" s="1"/>
  <c r="Q404" s="1"/>
  <c r="F404"/>
  <c r="M386"/>
  <c r="P386" s="1"/>
  <c r="Q386" s="1"/>
  <c r="F386"/>
  <c r="M385"/>
  <c r="P385" s="1"/>
  <c r="Q385" s="1"/>
  <c r="F385"/>
  <c r="M318"/>
  <c r="O318" s="1"/>
  <c r="F318"/>
  <c r="M226"/>
  <c r="P226" s="1"/>
  <c r="Q226" s="1"/>
  <c r="F226"/>
  <c r="O385" l="1"/>
  <c r="P563"/>
  <c r="Q563" s="1"/>
  <c r="O764"/>
  <c r="P432"/>
  <c r="Q432" s="1"/>
  <c r="O386"/>
  <c r="O643"/>
  <c r="P318"/>
  <c r="Q318" s="1"/>
  <c r="O537"/>
  <c r="O759"/>
  <c r="P482"/>
  <c r="Q482" s="1"/>
  <c r="P417"/>
  <c r="Q417" s="1"/>
  <c r="P524"/>
  <c r="Q524" s="1"/>
  <c r="P576"/>
  <c r="Q576" s="1"/>
  <c r="P597"/>
  <c r="Q597" s="1"/>
  <c r="O490"/>
  <c r="O548"/>
  <c r="O577"/>
  <c r="O718"/>
  <c r="O779"/>
  <c r="P859"/>
  <c r="Q859" s="1"/>
  <c r="P496"/>
  <c r="Q496" s="1"/>
  <c r="P546"/>
  <c r="Q546" s="1"/>
  <c r="P580"/>
  <c r="Q580" s="1"/>
  <c r="P749"/>
  <c r="Q749" s="1"/>
  <c r="P804"/>
  <c r="Q804" s="1"/>
  <c r="O226"/>
  <c r="O404"/>
  <c r="I851" l="1"/>
  <c r="K851" s="1"/>
  <c r="M851" s="1"/>
  <c r="I786"/>
  <c r="K786" s="1"/>
  <c r="M786" s="1"/>
  <c r="I845"/>
  <c r="K845" s="1"/>
  <c r="M845" s="1"/>
  <c r="I726"/>
  <c r="K726" s="1"/>
  <c r="M726" s="1"/>
  <c r="I766"/>
  <c r="K766" s="1"/>
  <c r="M766" s="1"/>
  <c r="I826"/>
  <c r="K826" s="1"/>
  <c r="M826" s="1"/>
  <c r="I848"/>
  <c r="K848" s="1"/>
  <c r="M848" s="1"/>
  <c r="I812"/>
  <c r="K812" s="1"/>
  <c r="M812" s="1"/>
  <c r="I774"/>
  <c r="K774" s="1"/>
  <c r="M774" s="1"/>
  <c r="I821"/>
  <c r="K821" s="1"/>
  <c r="M821" s="1"/>
  <c r="I648"/>
  <c r="K648" s="1"/>
  <c r="M648" s="1"/>
  <c r="K567"/>
  <c r="M567" s="1"/>
  <c r="P567" s="1"/>
  <c r="Q567" s="1"/>
  <c r="I467"/>
  <c r="K467" s="1"/>
  <c r="M467" s="1"/>
  <c r="I623"/>
  <c r="K623" s="1"/>
  <c r="M623" s="1"/>
  <c r="I506"/>
  <c r="K506" s="1"/>
  <c r="M506" s="1"/>
  <c r="K535"/>
  <c r="M535" s="1"/>
  <c r="I562"/>
  <c r="K562" s="1"/>
  <c r="M562" s="1"/>
  <c r="I588"/>
  <c r="K588" s="1"/>
  <c r="M588" s="1"/>
  <c r="I308"/>
  <c r="K308" s="1"/>
  <c r="M308" s="1"/>
  <c r="I790"/>
  <c r="K790" s="1"/>
  <c r="M790" s="1"/>
  <c r="I131"/>
  <c r="K131" s="1"/>
  <c r="M131" s="1"/>
  <c r="I283"/>
  <c r="K283" s="1"/>
  <c r="M283" s="1"/>
  <c r="K269"/>
  <c r="M269" s="1"/>
  <c r="P269" s="1"/>
  <c r="Q269" s="1"/>
  <c r="I230"/>
  <c r="K230" s="1"/>
  <c r="M230" s="1"/>
  <c r="K170"/>
  <c r="M170" s="1"/>
  <c r="K306"/>
  <c r="M306" s="1"/>
  <c r="P306" s="1"/>
  <c r="Q306" s="1"/>
  <c r="I234"/>
  <c r="K234" s="1"/>
  <c r="M234" s="1"/>
  <c r="I158"/>
  <c r="K158" s="1"/>
  <c r="M158" s="1"/>
  <c r="K151"/>
  <c r="M151" s="1"/>
  <c r="K139"/>
  <c r="M139" s="1"/>
  <c r="O139" s="1"/>
  <c r="I118"/>
  <c r="K118" s="1"/>
  <c r="M118" s="1"/>
  <c r="K140"/>
  <c r="M140" s="1"/>
  <c r="I91"/>
  <c r="K91" s="1"/>
  <c r="M91" s="1"/>
  <c r="I107"/>
  <c r="K107" s="1"/>
  <c r="M107" s="1"/>
  <c r="K31"/>
  <c r="M31" s="1"/>
  <c r="O31" s="1"/>
  <c r="I55"/>
  <c r="K55" s="1"/>
  <c r="M55" s="1"/>
  <c r="K142"/>
  <c r="M142" s="1"/>
  <c r="I83"/>
  <c r="K83" s="1"/>
  <c r="M83" s="1"/>
  <c r="I119"/>
  <c r="K119" s="1"/>
  <c r="M119" s="1"/>
  <c r="K76"/>
  <c r="M76" s="1"/>
  <c r="O76" s="1"/>
  <c r="P139" l="1"/>
  <c r="Q139" s="1"/>
  <c r="O83"/>
  <c r="P83"/>
  <c r="Q83" s="1"/>
  <c r="O158"/>
  <c r="P158"/>
  <c r="Q158" s="1"/>
  <c r="O119"/>
  <c r="P119"/>
  <c r="Q119" s="1"/>
  <c r="P55"/>
  <c r="Q55" s="1"/>
  <c r="O55"/>
  <c r="O91"/>
  <c r="P91"/>
  <c r="Q91" s="1"/>
  <c r="O230"/>
  <c r="P230"/>
  <c r="Q230" s="1"/>
  <c r="P131"/>
  <c r="Q131" s="1"/>
  <c r="O131"/>
  <c r="P562"/>
  <c r="Q562" s="1"/>
  <c r="O562"/>
  <c r="O774"/>
  <c r="P774"/>
  <c r="Q774" s="1"/>
  <c r="O766"/>
  <c r="P766"/>
  <c r="Q766" s="1"/>
  <c r="O851"/>
  <c r="P851"/>
  <c r="Q851" s="1"/>
  <c r="P118"/>
  <c r="Q118" s="1"/>
  <c r="O118"/>
  <c r="O283"/>
  <c r="P283"/>
  <c r="Q283" s="1"/>
  <c r="O506"/>
  <c r="P506"/>
  <c r="Q506" s="1"/>
  <c r="O467"/>
  <c r="P467"/>
  <c r="Q467" s="1"/>
  <c r="P821"/>
  <c r="Q821" s="1"/>
  <c r="O821"/>
  <c r="P826"/>
  <c r="Q826" s="1"/>
  <c r="O826"/>
  <c r="P786"/>
  <c r="Q786" s="1"/>
  <c r="O786"/>
  <c r="O107"/>
  <c r="P107"/>
  <c r="Q107" s="1"/>
  <c r="O151"/>
  <c r="P151"/>
  <c r="Q151" s="1"/>
  <c r="O234"/>
  <c r="P234"/>
  <c r="Q234" s="1"/>
  <c r="O588"/>
  <c r="P588"/>
  <c r="Q588" s="1"/>
  <c r="O142"/>
  <c r="P142"/>
  <c r="Q142" s="1"/>
  <c r="O170"/>
  <c r="P170"/>
  <c r="Q170" s="1"/>
  <c r="P308"/>
  <c r="Q308" s="1"/>
  <c r="O308"/>
  <c r="O648"/>
  <c r="P648"/>
  <c r="Q648" s="1"/>
  <c r="O848"/>
  <c r="P848"/>
  <c r="Q848" s="1"/>
  <c r="O845"/>
  <c r="P845"/>
  <c r="Q845" s="1"/>
  <c r="O140"/>
  <c r="P140"/>
  <c r="Q140" s="1"/>
  <c r="O790"/>
  <c r="P790"/>
  <c r="Q790" s="1"/>
  <c r="O535"/>
  <c r="P535"/>
  <c r="Q535" s="1"/>
  <c r="O623"/>
  <c r="P623"/>
  <c r="Q623" s="1"/>
  <c r="P812"/>
  <c r="Q812" s="1"/>
  <c r="O812"/>
  <c r="P726"/>
  <c r="Q726" s="1"/>
  <c r="O726"/>
  <c r="O306"/>
  <c r="O269"/>
  <c r="O567"/>
  <c r="P76"/>
  <c r="Q76" s="1"/>
  <c r="P31"/>
  <c r="Q31" s="1"/>
  <c r="K701" l="1"/>
  <c r="M701" s="1"/>
  <c r="O701" s="1"/>
  <c r="F701"/>
  <c r="K671"/>
  <c r="M671" s="1"/>
  <c r="P671" s="1"/>
  <c r="Q671" s="1"/>
  <c r="F671"/>
  <c r="K674"/>
  <c r="M674" s="1"/>
  <c r="O674" s="1"/>
  <c r="F674"/>
  <c r="K579"/>
  <c r="M579" s="1"/>
  <c r="P579" s="1"/>
  <c r="Q579" s="1"/>
  <c r="F579"/>
  <c r="K642"/>
  <c r="M642" s="1"/>
  <c r="O642" s="1"/>
  <c r="F642"/>
  <c r="K433"/>
  <c r="M433" s="1"/>
  <c r="P433" s="1"/>
  <c r="Q433" s="1"/>
  <c r="F433"/>
  <c r="K497"/>
  <c r="M497" s="1"/>
  <c r="O497" s="1"/>
  <c r="F497"/>
  <c r="K477"/>
  <c r="M477" s="1"/>
  <c r="P477" s="1"/>
  <c r="Q477" s="1"/>
  <c r="F477"/>
  <c r="K495"/>
  <c r="M495" s="1"/>
  <c r="O495" s="1"/>
  <c r="F495"/>
  <c r="K581"/>
  <c r="M581" s="1"/>
  <c r="P581" s="1"/>
  <c r="Q581" s="1"/>
  <c r="F581"/>
  <c r="K657"/>
  <c r="M657" s="1"/>
  <c r="O657" s="1"/>
  <c r="F657"/>
  <c r="K601"/>
  <c r="M601" s="1"/>
  <c r="P601" s="1"/>
  <c r="Q601" s="1"/>
  <c r="F601"/>
  <c r="K463"/>
  <c r="M463" s="1"/>
  <c r="O463" s="1"/>
  <c r="F463"/>
  <c r="M789"/>
  <c r="O789" s="1"/>
  <c r="F789"/>
  <c r="M785"/>
  <c r="P785" s="1"/>
  <c r="Q785" s="1"/>
  <c r="F785"/>
  <c r="M748"/>
  <c r="O748" s="1"/>
  <c r="F748"/>
  <c r="M729"/>
  <c r="P729" s="1"/>
  <c r="Q729" s="1"/>
  <c r="F729"/>
  <c r="M692"/>
  <c r="O692" s="1"/>
  <c r="F692"/>
  <c r="M675"/>
  <c r="P675" s="1"/>
  <c r="Q675" s="1"/>
  <c r="F675"/>
  <c r="M646"/>
  <c r="O646" s="1"/>
  <c r="F646"/>
  <c r="M644"/>
  <c r="O644" s="1"/>
  <c r="F644"/>
  <c r="M640"/>
  <c r="O640" s="1"/>
  <c r="F640"/>
  <c r="M449"/>
  <c r="P449" s="1"/>
  <c r="Q449" s="1"/>
  <c r="F449"/>
  <c r="M447"/>
  <c r="P447" s="1"/>
  <c r="Q447" s="1"/>
  <c r="F447"/>
  <c r="M445"/>
  <c r="P445" s="1"/>
  <c r="Q445" s="1"/>
  <c r="F445"/>
  <c r="M441"/>
  <c r="O441" s="1"/>
  <c r="F441"/>
  <c r="M440"/>
  <c r="P440" s="1"/>
  <c r="Q440" s="1"/>
  <c r="F440"/>
  <c r="M439"/>
  <c r="P439" s="1"/>
  <c r="Q439" s="1"/>
  <c r="F439"/>
  <c r="M434"/>
  <c r="P434" s="1"/>
  <c r="Q434" s="1"/>
  <c r="F434"/>
  <c r="M431"/>
  <c r="O431" s="1"/>
  <c r="F431"/>
  <c r="M429"/>
  <c r="P429" s="1"/>
  <c r="Q429" s="1"/>
  <c r="F429"/>
  <c r="M428"/>
  <c r="P428" s="1"/>
  <c r="Q428" s="1"/>
  <c r="F428"/>
  <c r="M256"/>
  <c r="P256" s="1"/>
  <c r="Q256" s="1"/>
  <c r="F256"/>
  <c r="M254"/>
  <c r="O254" s="1"/>
  <c r="F254"/>
  <c r="M253"/>
  <c r="P253" s="1"/>
  <c r="Q253" s="1"/>
  <c r="F253"/>
  <c r="M246"/>
  <c r="P246" s="1"/>
  <c r="Q246" s="1"/>
  <c r="F246"/>
  <c r="M244"/>
  <c r="P244" s="1"/>
  <c r="Q244" s="1"/>
  <c r="F244"/>
  <c r="M239"/>
  <c r="O239" s="1"/>
  <c r="F239"/>
  <c r="M231"/>
  <c r="P231" s="1"/>
  <c r="Q231" s="1"/>
  <c r="F231"/>
  <c r="M215"/>
  <c r="P215" s="1"/>
  <c r="Q215" s="1"/>
  <c r="F215"/>
  <c r="M214"/>
  <c r="P214" s="1"/>
  <c r="Q214" s="1"/>
  <c r="F214"/>
  <c r="M117"/>
  <c r="O117" s="1"/>
  <c r="F117"/>
  <c r="M105"/>
  <c r="P105" s="1"/>
  <c r="Q105" s="1"/>
  <c r="F105"/>
  <c r="M102"/>
  <c r="P102" s="1"/>
  <c r="Q102" s="1"/>
  <c r="F102"/>
  <c r="M98"/>
  <c r="P98" s="1"/>
  <c r="Q98" s="1"/>
  <c r="F98"/>
  <c r="M77"/>
  <c r="O77" s="1"/>
  <c r="F77"/>
  <c r="M73"/>
  <c r="P73" s="1"/>
  <c r="Q73" s="1"/>
  <c r="F73"/>
  <c r="M54"/>
  <c r="O54" s="1"/>
  <c r="F54"/>
  <c r="O46"/>
  <c r="M46"/>
  <c r="P46" s="1"/>
  <c r="Q46" s="1"/>
  <c r="F46"/>
  <c r="M40"/>
  <c r="O40" s="1"/>
  <c r="F40"/>
  <c r="M21"/>
  <c r="P21" s="1"/>
  <c r="Q21" s="1"/>
  <c r="F21"/>
  <c r="O105" l="1"/>
  <c r="O785"/>
  <c r="O253"/>
  <c r="P646"/>
  <c r="Q646" s="1"/>
  <c r="O440"/>
  <c r="O73"/>
  <c r="O429"/>
  <c r="O729"/>
  <c r="O231"/>
  <c r="O449"/>
  <c r="O214"/>
  <c r="O256"/>
  <c r="O445"/>
  <c r="P748"/>
  <c r="Q748" s="1"/>
  <c r="P644"/>
  <c r="Q644" s="1"/>
  <c r="O21"/>
  <c r="P54"/>
  <c r="Q54" s="1"/>
  <c r="O98"/>
  <c r="O244"/>
  <c r="O434"/>
  <c r="O675"/>
  <c r="O601"/>
  <c r="O581"/>
  <c r="O477"/>
  <c r="O433"/>
  <c r="O579"/>
  <c r="O671"/>
  <c r="P463"/>
  <c r="Q463" s="1"/>
  <c r="P657"/>
  <c r="Q657" s="1"/>
  <c r="P495"/>
  <c r="Q495" s="1"/>
  <c r="P497"/>
  <c r="Q497" s="1"/>
  <c r="P642"/>
  <c r="Q642" s="1"/>
  <c r="P674"/>
  <c r="Q674" s="1"/>
  <c r="P701"/>
  <c r="Q701" s="1"/>
  <c r="O102"/>
  <c r="O215"/>
  <c r="O246"/>
  <c r="O428"/>
  <c r="O439"/>
  <c r="O447"/>
  <c r="P77"/>
  <c r="Q77" s="1"/>
  <c r="P117"/>
  <c r="Q117" s="1"/>
  <c r="P239"/>
  <c r="Q239" s="1"/>
  <c r="P254"/>
  <c r="Q254" s="1"/>
  <c r="P431"/>
  <c r="Q431" s="1"/>
  <c r="P441"/>
  <c r="Q441" s="1"/>
  <c r="P640"/>
  <c r="Q640" s="1"/>
  <c r="P692"/>
  <c r="Q692" s="1"/>
  <c r="P789"/>
  <c r="Q789" s="1"/>
  <c r="P40"/>
  <c r="Q40" s="1"/>
  <c r="M792" l="1"/>
  <c r="O792" s="1"/>
  <c r="M696"/>
  <c r="O696" s="1"/>
  <c r="M683"/>
  <c r="O683" s="1"/>
  <c r="M611"/>
  <c r="P611" s="1"/>
  <c r="Q611" s="1"/>
  <c r="M600"/>
  <c r="O600" s="1"/>
  <c r="O557"/>
  <c r="M557"/>
  <c r="P557" s="1"/>
  <c r="Q557" s="1"/>
  <c r="M222"/>
  <c r="O222" s="1"/>
  <c r="M207"/>
  <c r="O207" s="1"/>
  <c r="M210"/>
  <c r="O210" s="1"/>
  <c r="M67"/>
  <c r="P67" s="1"/>
  <c r="Q67" s="1"/>
  <c r="M63"/>
  <c r="P63" s="1"/>
  <c r="Q63" s="1"/>
  <c r="M38"/>
  <c r="P38" s="1"/>
  <c r="Q38" s="1"/>
  <c r="O63" l="1"/>
  <c r="O611"/>
  <c r="P600"/>
  <c r="Q600" s="1"/>
  <c r="O38"/>
  <c r="O67"/>
  <c r="P683"/>
  <c r="Q683" s="1"/>
  <c r="P696"/>
  <c r="Q696" s="1"/>
  <c r="P792"/>
  <c r="Q792" s="1"/>
  <c r="P222"/>
  <c r="Q222" s="1"/>
  <c r="P210"/>
  <c r="Q210" s="1"/>
  <c r="P207"/>
  <c r="Q207" s="1"/>
  <c r="M673" l="1"/>
  <c r="O673" s="1"/>
  <c r="M686"/>
  <c r="O686" s="1"/>
  <c r="M747"/>
  <c r="O747" s="1"/>
  <c r="M656"/>
  <c r="O656" s="1"/>
  <c r="M704"/>
  <c r="O704" s="1"/>
  <c r="M699"/>
  <c r="O699" s="1"/>
  <c r="M757"/>
  <c r="O757" s="1"/>
  <c r="M694"/>
  <c r="O694" s="1"/>
  <c r="M658"/>
  <c r="O658" s="1"/>
  <c r="M724"/>
  <c r="O724" s="1"/>
  <c r="M469"/>
  <c r="O469" s="1"/>
  <c r="M594"/>
  <c r="O594" s="1"/>
  <c r="M604"/>
  <c r="O604" s="1"/>
  <c r="M538"/>
  <c r="O538" s="1"/>
  <c r="M531"/>
  <c r="O531" s="1"/>
  <c r="M596"/>
  <c r="O596" s="1"/>
  <c r="M514"/>
  <c r="O514" s="1"/>
  <c r="M587"/>
  <c r="O587" s="1"/>
  <c r="M462"/>
  <c r="O462" s="1"/>
  <c r="M481"/>
  <c r="O481" s="1"/>
  <c r="M347"/>
  <c r="O347" s="1"/>
  <c r="M373"/>
  <c r="O373" s="1"/>
  <c r="M363"/>
  <c r="O363" s="1"/>
  <c r="M351"/>
  <c r="O351" s="1"/>
  <c r="M45"/>
  <c r="O45" s="1"/>
  <c r="M219"/>
  <c r="O219" s="1"/>
  <c r="M225"/>
  <c r="O225" s="1"/>
  <c r="M152"/>
  <c r="O152" s="1"/>
  <c r="M311"/>
  <c r="O311" s="1"/>
  <c r="M183"/>
  <c r="O183" s="1"/>
  <c r="P311" l="1"/>
  <c r="Q311" s="1"/>
  <c r="P225"/>
  <c r="Q225" s="1"/>
  <c r="P219"/>
  <c r="Q219" s="1"/>
  <c r="P45"/>
  <c r="Q45" s="1"/>
  <c r="P351"/>
  <c r="Q351" s="1"/>
  <c r="P363"/>
  <c r="Q363" s="1"/>
  <c r="P373"/>
  <c r="Q373" s="1"/>
  <c r="P347"/>
  <c r="Q347" s="1"/>
  <c r="P481"/>
  <c r="Q481" s="1"/>
  <c r="P462"/>
  <c r="Q462" s="1"/>
  <c r="P587"/>
  <c r="Q587" s="1"/>
  <c r="P514"/>
  <c r="Q514" s="1"/>
  <c r="P596"/>
  <c r="Q596" s="1"/>
  <c r="P531"/>
  <c r="Q531" s="1"/>
  <c r="P538"/>
  <c r="Q538" s="1"/>
  <c r="P604"/>
  <c r="Q604" s="1"/>
  <c r="P594"/>
  <c r="Q594" s="1"/>
  <c r="P469"/>
  <c r="Q469" s="1"/>
  <c r="P724"/>
  <c r="Q724" s="1"/>
  <c r="P658"/>
  <c r="Q658" s="1"/>
  <c r="P694"/>
  <c r="Q694" s="1"/>
  <c r="P757"/>
  <c r="Q757" s="1"/>
  <c r="P699"/>
  <c r="Q699" s="1"/>
  <c r="P704"/>
  <c r="Q704" s="1"/>
  <c r="P656"/>
  <c r="Q656" s="1"/>
  <c r="P747"/>
  <c r="Q747" s="1"/>
  <c r="P686"/>
  <c r="Q686" s="1"/>
  <c r="P673"/>
  <c r="Q673" s="1"/>
  <c r="P183"/>
  <c r="Q183" s="1"/>
  <c r="P152"/>
  <c r="Q152" s="1"/>
  <c r="M824"/>
  <c r="O824" s="1"/>
  <c r="M806"/>
  <c r="O806" s="1"/>
  <c r="M823"/>
  <c r="O823" s="1"/>
  <c r="M796"/>
  <c r="O796" s="1"/>
  <c r="M14"/>
  <c r="O14" s="1"/>
  <c r="M783"/>
  <c r="O783" s="1"/>
  <c r="M776"/>
  <c r="O776" s="1"/>
  <c r="M453"/>
  <c r="P453" s="1"/>
  <c r="Q453" s="1"/>
  <c r="M331"/>
  <c r="O331" s="1"/>
  <c r="M382"/>
  <c r="O382" s="1"/>
  <c r="M389"/>
  <c r="P389" s="1"/>
  <c r="Q389" s="1"/>
  <c r="M406"/>
  <c r="O406" s="1"/>
  <c r="M402"/>
  <c r="P402" s="1"/>
  <c r="Q402" s="1"/>
  <c r="M390"/>
  <c r="O390" s="1"/>
  <c r="M135"/>
  <c r="O135" s="1"/>
  <c r="M199"/>
  <c r="O199" s="1"/>
  <c r="M121"/>
  <c r="O121" s="1"/>
  <c r="P406" l="1"/>
  <c r="Q406" s="1"/>
  <c r="P382"/>
  <c r="Q382" s="1"/>
  <c r="O402"/>
  <c r="O453"/>
  <c r="P331"/>
  <c r="Q331" s="1"/>
  <c r="O389"/>
  <c r="P776"/>
  <c r="Q776" s="1"/>
  <c r="P783"/>
  <c r="Q783" s="1"/>
  <c r="P14"/>
  <c r="Q14" s="1"/>
  <c r="P796"/>
  <c r="Q796" s="1"/>
  <c r="P823"/>
  <c r="Q823" s="1"/>
  <c r="P806"/>
  <c r="Q806" s="1"/>
  <c r="P824"/>
  <c r="Q824" s="1"/>
  <c r="P121"/>
  <c r="Q121" s="1"/>
  <c r="P199"/>
  <c r="Q199" s="1"/>
  <c r="P135"/>
  <c r="Q135" s="1"/>
  <c r="P390"/>
  <c r="Q390" s="1"/>
  <c r="L372" l="1"/>
  <c r="K372"/>
  <c r="F372"/>
  <c r="L488"/>
  <c r="K488"/>
  <c r="F488"/>
  <c r="L355"/>
  <c r="K355"/>
  <c r="F355"/>
  <c r="L287"/>
  <c r="K287"/>
  <c r="F287"/>
  <c r="L368"/>
  <c r="K368"/>
  <c r="F368"/>
  <c r="L357"/>
  <c r="K357"/>
  <c r="F357"/>
  <c r="L266"/>
  <c r="K266"/>
  <c r="M266" s="1"/>
  <c r="F266"/>
  <c r="L478"/>
  <c r="K478"/>
  <c r="F478"/>
  <c r="L267"/>
  <c r="K267"/>
  <c r="F267"/>
  <c r="L300"/>
  <c r="K300"/>
  <c r="F300"/>
  <c r="M355" l="1"/>
  <c r="P355" s="1"/>
  <c r="M267"/>
  <c r="P267" s="1"/>
  <c r="M478"/>
  <c r="P478" s="1"/>
  <c r="M287"/>
  <c r="P287" s="1"/>
  <c r="M488"/>
  <c r="M357"/>
  <c r="P357" s="1"/>
  <c r="M300"/>
  <c r="O300" s="1"/>
  <c r="M368"/>
  <c r="P368" s="1"/>
  <c r="M372"/>
  <c r="P372" s="1"/>
  <c r="P266"/>
  <c r="P488" l="1"/>
  <c r="P300"/>
  <c r="Q300" s="1"/>
  <c r="M781"/>
  <c r="O781" s="1"/>
  <c r="F781"/>
  <c r="M797"/>
  <c r="O797" s="1"/>
  <c r="F797"/>
  <c r="M803"/>
  <c r="P803" s="1"/>
  <c r="Q803" s="1"/>
  <c r="F803"/>
  <c r="M820"/>
  <c r="O820" s="1"/>
  <c r="F820"/>
  <c r="M838"/>
  <c r="P838" s="1"/>
  <c r="Q838" s="1"/>
  <c r="F838"/>
  <c r="M663"/>
  <c r="O663" s="1"/>
  <c r="F663"/>
  <c r="M634"/>
  <c r="P634" s="1"/>
  <c r="Q634" s="1"/>
  <c r="F634"/>
  <c r="M632"/>
  <c r="P632" s="1"/>
  <c r="Q632" s="1"/>
  <c r="F632"/>
  <c r="M499"/>
  <c r="O499" s="1"/>
  <c r="F499"/>
  <c r="P571"/>
  <c r="Q571" s="1"/>
  <c r="M571"/>
  <c r="O571" s="1"/>
  <c r="F571"/>
  <c r="M273"/>
  <c r="O273" s="1"/>
  <c r="F273"/>
  <c r="M290"/>
  <c r="P290" s="1"/>
  <c r="Q290" s="1"/>
  <c r="F290"/>
  <c r="M338"/>
  <c r="O338" s="1"/>
  <c r="F338"/>
  <c r="M261"/>
  <c r="P261" s="1"/>
  <c r="Q261" s="1"/>
  <c r="F261"/>
  <c r="M247"/>
  <c r="O247" s="1"/>
  <c r="F247"/>
  <c r="M29"/>
  <c r="O29" s="1"/>
  <c r="F29"/>
  <c r="M19"/>
  <c r="P19" s="1"/>
  <c r="Q19" s="1"/>
  <c r="F19"/>
  <c r="M15"/>
  <c r="P15" s="1"/>
  <c r="Q15" s="1"/>
  <c r="F15"/>
  <c r="M12"/>
  <c r="O12" s="1"/>
  <c r="F12"/>
  <c r="M6"/>
  <c r="O6" s="1"/>
  <c r="F6"/>
  <c r="P781" l="1"/>
  <c r="Q781" s="1"/>
  <c r="O15"/>
  <c r="P797"/>
  <c r="Q797" s="1"/>
  <c r="O261"/>
  <c r="P499"/>
  <c r="Q499" s="1"/>
  <c r="P12"/>
  <c r="Q12" s="1"/>
  <c r="O838"/>
  <c r="O19"/>
  <c r="O290"/>
  <c r="P247"/>
  <c r="Q247" s="1"/>
  <c r="P663"/>
  <c r="Q663" s="1"/>
  <c r="O634"/>
  <c r="P820"/>
  <c r="Q820" s="1"/>
  <c r="O803"/>
  <c r="O632"/>
  <c r="P338"/>
  <c r="Q338" s="1"/>
  <c r="P273"/>
  <c r="Q273" s="1"/>
  <c r="P6"/>
  <c r="Q6" s="1"/>
  <c r="P29"/>
  <c r="Q29" s="1"/>
  <c r="N372"/>
  <c r="O372" s="1"/>
  <c r="N488"/>
  <c r="O488" s="1"/>
  <c r="N357"/>
  <c r="Q357" s="1"/>
  <c r="N368"/>
  <c r="Q368" s="1"/>
  <c r="N287"/>
  <c r="O287" s="1"/>
  <c r="N355"/>
  <c r="Q355" s="1"/>
  <c r="N478"/>
  <c r="Q478" s="1"/>
  <c r="N266"/>
  <c r="Q266" s="1"/>
  <c r="N267"/>
  <c r="O267" s="1"/>
  <c r="O266"/>
  <c r="O368" l="1"/>
  <c r="O355"/>
  <c r="Q287"/>
  <c r="O478"/>
  <c r="Q372"/>
  <c r="O357"/>
  <c r="Q267"/>
  <c r="Q488"/>
</calcChain>
</file>

<file path=xl/sharedStrings.xml><?xml version="1.0" encoding="utf-8"?>
<sst xmlns="http://schemas.openxmlformats.org/spreadsheetml/2006/main" count="1915" uniqueCount="922">
  <si>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</si>
  <si>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</si>
  <si>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</si>
  <si>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</si>
  <si>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</si>
  <si>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</si>
  <si>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</si>
  <si>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</si>
  <si>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</si>
  <si>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</si>
  <si>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</si>
  <si>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</si>
  <si>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</si>
  <si>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</si>
  <si>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</si>
  <si>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</si>
  <si>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</si>
  <si>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</si>
  <si>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</si>
  <si>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</si>
  <si>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</si>
  <si>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Lt/mėn</t>
  </si>
  <si>
    <t>kWh/mėn</t>
  </si>
  <si>
    <t>Šilumos suvartojimas 60 m² ploto buto šildymui</t>
  </si>
  <si>
    <t>Lt/m²/mėn</t>
  </si>
  <si>
    <t>MWh/m²/mėn</t>
  </si>
  <si>
    <t>Miestas</t>
  </si>
  <si>
    <r>
      <t>I.</t>
    </r>
    <r>
      <rPr>
        <sz val="26"/>
        <rFont val="Arial"/>
        <family val="2"/>
        <charset val="186"/>
      </rPr>
      <t xml:space="preserve"> Daugiabučiai suvartojantys mažiausiai šilumos (naujos statybos, kokybiški namai)</t>
    </r>
  </si>
  <si>
    <t>Akmenė</t>
  </si>
  <si>
    <t>Naujoji Akmenė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</si>
  <si>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</si>
  <si>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</si>
  <si>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</si>
  <si>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Šilumos suvartojimas ir mokėjimai už šilumą Lietuvos miestų daugiabučiuose gyvenamuosiuose namuose  (2014 m. lapkričio mėn)</t>
  </si>
  <si>
    <t>Sodo 7 Akmenė</t>
  </si>
  <si>
    <t>iki1992</t>
  </si>
  <si>
    <t>Stadiono 15 Akmenė</t>
  </si>
  <si>
    <t>Kęstučio 2Akmenė</t>
  </si>
  <si>
    <t>Stadiono 13 Akmenė</t>
  </si>
  <si>
    <t>Kęstučio 6 Akmenė</t>
  </si>
  <si>
    <t>Ramučių 38 Naujoji Akmenė</t>
  </si>
  <si>
    <t>Ramučių 10 Naujoji Akmenė</t>
  </si>
  <si>
    <t>V.Kudirkos 2 Naujoji Akmenė</t>
  </si>
  <si>
    <t>Ramučių 3 Naujoji Akmenė</t>
  </si>
  <si>
    <t>Žemaičių 45 Venta</t>
  </si>
  <si>
    <t>V.Kudirkos 10 Naujoji Akmenė</t>
  </si>
  <si>
    <t>Laižuvos 8A Akmenė</t>
  </si>
  <si>
    <t>Puškino 38 Akmenė</t>
  </si>
  <si>
    <t>Kalno 1 Akmenė</t>
  </si>
  <si>
    <t>Stadiono 16 Akmenė</t>
  </si>
  <si>
    <t>Žalgirio 7 Naujoji Akmenė</t>
  </si>
  <si>
    <t>Bausko 8 Venta</t>
  </si>
  <si>
    <t>Žalgirio 5 Naujoji Akmenė</t>
  </si>
  <si>
    <t>Bausko 5 Venta</t>
  </si>
  <si>
    <t>Daukanto 5 Akmenė</t>
  </si>
  <si>
    <t>J. Basanavičiaus g. 48</t>
  </si>
  <si>
    <t>J. Basanavičiaus g. 50</t>
  </si>
  <si>
    <t>J. Basanavičiaus g. 60</t>
  </si>
  <si>
    <t>J. Biliūno g.8</t>
  </si>
  <si>
    <t>J. Biliūno g. 10</t>
  </si>
  <si>
    <t>J. Biliūno g. 20</t>
  </si>
  <si>
    <t>Dariaus ir Girėno g.5</t>
  </si>
  <si>
    <t>Statybininkų g.19</t>
  </si>
  <si>
    <t>Statybininkų g.21</t>
  </si>
  <si>
    <t>Statybininkų g. 23</t>
  </si>
  <si>
    <t>Anykščiai</t>
  </si>
  <si>
    <t>Venta</t>
  </si>
  <si>
    <t>Birštonas</t>
  </si>
  <si>
    <t>VYTAUTO 1A</t>
  </si>
  <si>
    <t>KĘSTUČIO 7(REN)</t>
  </si>
  <si>
    <t>KĘSTUČIO 9 (REN)</t>
  </si>
  <si>
    <t>LELIJŲ 21</t>
  </si>
  <si>
    <t>VILNIAUS 6</t>
  </si>
  <si>
    <t>VILNIAUS 8</t>
  </si>
  <si>
    <t>VILNIAUS 12</t>
  </si>
  <si>
    <t>LELIJŲ 17A</t>
  </si>
  <si>
    <t>LELIJŲ 17</t>
  </si>
  <si>
    <t>DAR. IR GIRĖNO 23</t>
  </si>
  <si>
    <t>DAR. IR GIRĖNO 7</t>
  </si>
  <si>
    <t>KĘSTUČIO 27 IL</t>
  </si>
  <si>
    <t>JAUNIMO 21</t>
  </si>
  <si>
    <t>KĘSTUČIO 27 IIL.</t>
  </si>
  <si>
    <t>DAR.IR GIR.23A IIL</t>
  </si>
  <si>
    <t>DAR.IR GIR.23A IIIL.</t>
  </si>
  <si>
    <t>VILNIAUS 10 IIIL</t>
  </si>
  <si>
    <t>Taikos 4</t>
  </si>
  <si>
    <t>Sodų 5</t>
  </si>
  <si>
    <t>Pergalės 9b</t>
  </si>
  <si>
    <t>Šarkinės 23</t>
  </si>
  <si>
    <t>Šarkinės 25</t>
  </si>
  <si>
    <t>Šarkinės 27</t>
  </si>
  <si>
    <t>Draugystės 4</t>
  </si>
  <si>
    <t>Draugystės 6</t>
  </si>
  <si>
    <t>Trakų 16</t>
  </si>
  <si>
    <t>Šviesos 8</t>
  </si>
  <si>
    <t>Draugystės 8</t>
  </si>
  <si>
    <t>Draugystės 27</t>
  </si>
  <si>
    <t>Pergalės 21</t>
  </si>
  <si>
    <t>Pergalės 27</t>
  </si>
  <si>
    <t>Saulės 3</t>
  </si>
  <si>
    <t>Saulės 8</t>
  </si>
  <si>
    <t>Trakų 5</t>
  </si>
  <si>
    <t>Trakų 12</t>
  </si>
  <si>
    <t>Trakų 33</t>
  </si>
  <si>
    <t>Šviesos 18</t>
  </si>
  <si>
    <t>Saulės 5</t>
  </si>
  <si>
    <t>Saulės 12</t>
  </si>
  <si>
    <t>Saulės 21</t>
  </si>
  <si>
    <t>Trakų 10</t>
  </si>
  <si>
    <t>Trakų 11</t>
  </si>
  <si>
    <t>Trakų 13</t>
  </si>
  <si>
    <t>Trakų 17</t>
  </si>
  <si>
    <t>Trakų 19</t>
  </si>
  <si>
    <t>Saulės 28</t>
  </si>
  <si>
    <t>Trakų 29</t>
  </si>
  <si>
    <t>Elektrėnai</t>
  </si>
  <si>
    <t xml:space="preserve">Melioratorių g. 14, Vidiškių k. Ignalinos r. </t>
  </si>
  <si>
    <t xml:space="preserve">Sodų g. 4, Vidiškių k. , Ignalinos r. </t>
  </si>
  <si>
    <t>Ignalina</t>
  </si>
  <si>
    <t>Aukštaičių g. 11(renov)</t>
  </si>
  <si>
    <t>Turistų g. 47 (renov.)</t>
  </si>
  <si>
    <t>Ateities g. 29(renov.)</t>
  </si>
  <si>
    <t>Laisvės g. 54</t>
  </si>
  <si>
    <t>Vasario 16-osios g. 54</t>
  </si>
  <si>
    <t>Atgimimo g. 16(renov.)</t>
  </si>
  <si>
    <t>Laisvės g. 56</t>
  </si>
  <si>
    <t>Turistų g. 11A</t>
  </si>
  <si>
    <t>Vasario 16-osios g. 1, Dūkštas</t>
  </si>
  <si>
    <t>Technikos g. 10</t>
  </si>
  <si>
    <t>KAUNO   6 (renovuotas)</t>
  </si>
  <si>
    <t>iki 1992</t>
  </si>
  <si>
    <t>CHEMIKŲ  92C (renovuotas)</t>
  </si>
  <si>
    <t xml:space="preserve">ŽEMAITĖS  11 </t>
  </si>
  <si>
    <t>LIETAVOS  31 (renovuotas)</t>
  </si>
  <si>
    <t>PREZIDENTO  18 (renovuotas)</t>
  </si>
  <si>
    <t>CHEMIKŲ  86  (renovuotas)</t>
  </si>
  <si>
    <t>KOSMONAUTŲ 9 (renovuotas)</t>
  </si>
  <si>
    <t>J.RALIO  8 (renovuotas)</t>
  </si>
  <si>
    <t>A.KULVIEČIO 15 (renovuotas)</t>
  </si>
  <si>
    <t>KLAIPĖDOS 11 (renovuotas)</t>
  </si>
  <si>
    <t>KLAIPĖDOS   5</t>
  </si>
  <si>
    <t>VILTIES  26</t>
  </si>
  <si>
    <t>ŽEIMIŲ TAKAS   3</t>
  </si>
  <si>
    <t>PARKO   3</t>
  </si>
  <si>
    <t>A.KULVIEČIO   6</t>
  </si>
  <si>
    <t>ŽEMAITĖS  18A</t>
  </si>
  <si>
    <t>P.VAIČIŪNO   6</t>
  </si>
  <si>
    <t>KOSMONAUTŲ  12</t>
  </si>
  <si>
    <t>SODŲ  60</t>
  </si>
  <si>
    <t>CHEMIKŲ 134</t>
  </si>
  <si>
    <t>ŽEMAITĖS   5</t>
  </si>
  <si>
    <t>LIETAVOS  21</t>
  </si>
  <si>
    <t>CHEMIKŲ 120</t>
  </si>
  <si>
    <t>P.VAIČIŪNO   2A</t>
  </si>
  <si>
    <t>A.KULVIEČIO  13A</t>
  </si>
  <si>
    <t>VILTIES  31A</t>
  </si>
  <si>
    <t>VASARIO 16-OSIOS  13</t>
  </si>
  <si>
    <t>MIŠKININKŲ   8</t>
  </si>
  <si>
    <t>CHEMIKŲ  53</t>
  </si>
  <si>
    <t>CHEMIKŲ  60</t>
  </si>
  <si>
    <t>CHEMIKŲ 122</t>
  </si>
  <si>
    <t>CHEMIKŲ 130</t>
  </si>
  <si>
    <t>CHEMIKŲ  32</t>
  </si>
  <si>
    <t>MIŠKININKŲ  11</t>
  </si>
  <si>
    <t>FABRIKO  14</t>
  </si>
  <si>
    <t>CHEMIKŲ 132</t>
  </si>
  <si>
    <t>MOKYKLOS  10</t>
  </si>
  <si>
    <t>VILNIAUS  29L</t>
  </si>
  <si>
    <t>Jonava</t>
  </si>
  <si>
    <t>Ateities g. 6, Stasiūnai</t>
  </si>
  <si>
    <t xml:space="preserve">iki 1992 m. </t>
  </si>
  <si>
    <t>Mokyklos g. 52, Strėvininkai</t>
  </si>
  <si>
    <t>Rūmų g. 1, Strėvininkai</t>
  </si>
  <si>
    <t>Rožių g. 1, Žiežmariai</t>
  </si>
  <si>
    <t>Parko g. 8, Stasiūnai</t>
  </si>
  <si>
    <t>Žaslių g. 62A, Žiežmariai</t>
  </si>
  <si>
    <t>Kaišiadorys</t>
  </si>
  <si>
    <t>Birutės g. 10</t>
  </si>
  <si>
    <t>Gedimino g. 58</t>
  </si>
  <si>
    <t>Gedimino g. 75</t>
  </si>
  <si>
    <t>Gedimino g. 78</t>
  </si>
  <si>
    <t>Gedimino g. 100</t>
  </si>
  <si>
    <t>Girelės g. 39</t>
  </si>
  <si>
    <t>J. Basanavičiaus g. 7</t>
  </si>
  <si>
    <t>Radvilėnų  5 (KVT)</t>
  </si>
  <si>
    <t>Karaliaus Mindaugo 7</t>
  </si>
  <si>
    <t>Krėvės 82B</t>
  </si>
  <si>
    <t>Archyvo 48 (KVT)</t>
  </si>
  <si>
    <t>Ašmenos II-oji 37</t>
  </si>
  <si>
    <t>Jaunimo 4 (renov.)</t>
  </si>
  <si>
    <t>Geležinio Vilko 1A</t>
  </si>
  <si>
    <t>Sukilėlių 87A (KVT)</t>
  </si>
  <si>
    <t>Naujakurių 116A</t>
  </si>
  <si>
    <t>Kovo 11-osios 114 (renov.)(KVT)</t>
  </si>
  <si>
    <t>Kovo 11-osios 118 (renov)(KVT)</t>
  </si>
  <si>
    <t>Taikos 78 (renov.)</t>
  </si>
  <si>
    <t>Pašilės 59</t>
  </si>
  <si>
    <t>Lukšos-Daumanto 2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</si>
  <si>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</si>
  <si>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</si>
  <si>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</si>
  <si>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</si>
  <si>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</si>
  <si>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</si>
  <si>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</si>
  <si>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</si>
  <si>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</si>
  <si>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</si>
  <si>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</si>
  <si>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</si>
  <si>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Vievio 54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</si>
  <si>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</si>
  <si>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</si>
  <si>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</si>
  <si>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</si>
  <si>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</si>
  <si>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</si>
  <si>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</si>
  <si>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Masiulio T. 1</t>
  </si>
  <si>
    <t>Sąjungos a. 10</t>
  </si>
  <si>
    <t>Masiulio 6</t>
  </si>
  <si>
    <t>Jakšto 8</t>
  </si>
  <si>
    <t>Kaunas</t>
  </si>
  <si>
    <t>Karmėlava, Vilniaus g. 7</t>
  </si>
  <si>
    <t>Karmėlava, Vilniaus g. 8</t>
  </si>
  <si>
    <t>Karmėlava, Vilniaus g. 1</t>
  </si>
  <si>
    <t>Karmėlava, Vilniaus g. 5</t>
  </si>
  <si>
    <t>Karmėlava, Vilniaus g. 3</t>
  </si>
  <si>
    <t>Karmėlava, Vilniaus g. 6</t>
  </si>
  <si>
    <t>Babtai, Kėdainių g. 8</t>
  </si>
  <si>
    <t>Babtai, Kėdainių g. 6</t>
  </si>
  <si>
    <t>Babtai, Kauno g. 28</t>
  </si>
  <si>
    <t>Karmėlava, Vilniaus g. 4</t>
  </si>
  <si>
    <t>Babtai, Kėdainių g. 2</t>
  </si>
  <si>
    <t>Babtai, Kauno g. 26</t>
  </si>
  <si>
    <t>Vandžiogala, Parko g. 9</t>
  </si>
  <si>
    <t>Vandžiogala, Parko g. 3</t>
  </si>
  <si>
    <t>Babtai, Nevėžio g. 8a</t>
  </si>
  <si>
    <t>Sitkūnai, Radistų g. 3</t>
  </si>
  <si>
    <t>Babtai, Kėdainių g. 2a</t>
  </si>
  <si>
    <t>Babtai, Kauno g. 13</t>
  </si>
  <si>
    <t>Karmėlava, Vilniaus g. 2</t>
  </si>
  <si>
    <t>Babtai, Kauno g. 10</t>
  </si>
  <si>
    <t>Neveronys, Kertupio g. 2</t>
  </si>
  <si>
    <t>Vandžiogala, Parko g. 7</t>
  </si>
  <si>
    <t>Babtai, Kauno g. 18</t>
  </si>
  <si>
    <t>Babtai, Kauno g. 22</t>
  </si>
  <si>
    <t>Babtai, Kauno g. 24</t>
  </si>
  <si>
    <t>Neveronys, Kertupio g. 1</t>
  </si>
  <si>
    <t>Babtai, Kauno g. 27</t>
  </si>
  <si>
    <t>Kauno raj.</t>
  </si>
  <si>
    <t>Dzūkų 11 (RENOVUOTAS )</t>
  </si>
  <si>
    <t>Sodų 6 (RENOVUOTAS )</t>
  </si>
  <si>
    <t>Dzūkų 9 (RENOVUOTAS )</t>
  </si>
  <si>
    <t>Tiesos 8 (RENOVUOTAS)</t>
  </si>
  <si>
    <t>Vilniaus 14 (RENOVUOTAS)</t>
  </si>
  <si>
    <t>Kauno 8 (RENOVUOTAS)</t>
  </si>
  <si>
    <t>Dzūkų 17</t>
  </si>
  <si>
    <t>Dzūkų 15</t>
  </si>
  <si>
    <t>Dzūkų 13</t>
  </si>
  <si>
    <t>Dainavos 13</t>
  </si>
  <si>
    <t>Dainavos 11</t>
  </si>
  <si>
    <t>Ateities 7-9</t>
  </si>
  <si>
    <t>Sodų 4</t>
  </si>
  <si>
    <t>M. Gustaičio 2</t>
  </si>
  <si>
    <t>M. Gustaičio 11</t>
  </si>
  <si>
    <t>Seinų 22</t>
  </si>
  <si>
    <t>Montvilos 20</t>
  </si>
  <si>
    <t>Montvilos 18</t>
  </si>
  <si>
    <t>Senamiesčio 3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</si>
  <si>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</si>
  <si>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</si>
  <si>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</si>
  <si>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</si>
  <si>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</si>
  <si>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</si>
  <si>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</si>
  <si>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</si>
  <si>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Lazdijai</t>
  </si>
  <si>
    <t>Kosmonautų 28 (renov.)</t>
  </si>
  <si>
    <t>Kosmonautų 12 (renov)</t>
  </si>
  <si>
    <t>A.Civinsko 7 (renov)</t>
  </si>
  <si>
    <t xml:space="preserve">Vilkaviškio 61 </t>
  </si>
  <si>
    <t>Gėlių 14</t>
  </si>
  <si>
    <t xml:space="preserve">Vytauto 54 </t>
  </si>
  <si>
    <t xml:space="preserve">Mokolų 9 </t>
  </si>
  <si>
    <t>Dariaus ir Girėno 13</t>
  </si>
  <si>
    <t xml:space="preserve">Dariaus ir Girėno 9 </t>
  </si>
  <si>
    <t>Dariaus ir Girėno 11</t>
  </si>
  <si>
    <t xml:space="preserve">R.Juknevičiaus 48 </t>
  </si>
  <si>
    <t>Draugystės 1</t>
  </si>
  <si>
    <t>Vytenio 8</t>
  </si>
  <si>
    <t>Mokolų 51</t>
  </si>
  <si>
    <t xml:space="preserve">Draugystės 3 </t>
  </si>
  <si>
    <t xml:space="preserve">Vytauto 56A </t>
  </si>
  <si>
    <t>Vytauto.. 33</t>
  </si>
  <si>
    <t xml:space="preserve">Mokyklos 13 </t>
  </si>
  <si>
    <t>Garso 4</t>
  </si>
  <si>
    <t xml:space="preserve">J.Jablonskio 2 </t>
  </si>
  <si>
    <t>M.Valančiaus. 18</t>
  </si>
  <si>
    <t xml:space="preserve">Maironio. 34 </t>
  </si>
  <si>
    <t xml:space="preserve">Nausupės 8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</si>
  <si>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</si>
  <si>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</si>
  <si>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</si>
  <si>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</si>
  <si>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K.Donelaičio. 5 - 2 </t>
  </si>
  <si>
    <t>Dvarkelio 11</t>
  </si>
  <si>
    <t>Kauno 20</t>
  </si>
  <si>
    <t xml:space="preserve">Dvarkelio 7 </t>
  </si>
  <si>
    <t xml:space="preserve">Lietuvininkų 4 </t>
  </si>
  <si>
    <t>Vytauto 21</t>
  </si>
  <si>
    <t xml:space="preserve">Vytauto 15 </t>
  </si>
  <si>
    <t xml:space="preserve">Žemaitės. 8 </t>
  </si>
  <si>
    <t xml:space="preserve">Žemaitės. 10 </t>
  </si>
  <si>
    <t>Marijampolė</t>
  </si>
  <si>
    <t>BIRUTĖS 14 (renov.)</t>
  </si>
  <si>
    <t>VINGIO 1 (renov.)</t>
  </si>
  <si>
    <t>LAUKO 17 (renov.)</t>
  </si>
  <si>
    <t>PUTINŲ 24A</t>
  </si>
  <si>
    <t>KAŠTONŲ 12 (renov.)</t>
  </si>
  <si>
    <t>AUKŠTAKALNIO 14</t>
  </si>
  <si>
    <t>STATYBININKŲ 46 (renov.)</t>
  </si>
  <si>
    <t>NAUJOJI 68 (renov.)</t>
  </si>
  <si>
    <t>Statybininkų 107</t>
  </si>
  <si>
    <t>PUTINŲ 2 (renov.)</t>
  </si>
  <si>
    <t>MIKLUSĖNŲ 33</t>
  </si>
  <si>
    <t>VILTIES 18</t>
  </si>
  <si>
    <t>JAUNIMO 38</t>
  </si>
  <si>
    <t>STATYBININKŲ 27</t>
  </si>
  <si>
    <t>Kalniškės 23</t>
  </si>
  <si>
    <t>NAUJOJI 96</t>
  </si>
  <si>
    <t>NAUJOJI 18</t>
  </si>
  <si>
    <t>NAUJOJI 86</t>
  </si>
  <si>
    <t>JONYNO 5</t>
  </si>
  <si>
    <t>KAŠTONŲ 52</t>
  </si>
  <si>
    <t>STATYBININKŲ 43</t>
  </si>
  <si>
    <t>VOLUNGĖS 29</t>
  </si>
  <si>
    <t>VOLUNGĖS 22</t>
  </si>
  <si>
    <t>JAZMINŲ 12</t>
  </si>
  <si>
    <t>VOLUNGĖS 27</t>
  </si>
  <si>
    <t>VOLUNGĖS 12</t>
  </si>
  <si>
    <t>STATYBININKŲ 49</t>
  </si>
  <si>
    <t>LIKIŠKĖLIŲ 40</t>
  </si>
  <si>
    <t>VOLUNGĖS 19</t>
  </si>
  <si>
    <t>STATYBININKŲ 34</t>
  </si>
  <si>
    <t>Alytus</t>
  </si>
  <si>
    <t xml:space="preserve">AUŠROS 10 </t>
  </si>
  <si>
    <t xml:space="preserve">STATYBININKŲ 8 </t>
  </si>
  <si>
    <t xml:space="preserve">NEPRIKLAUSOMYBĖS 72 </t>
  </si>
  <si>
    <t xml:space="preserve">AUŠROS 8 </t>
  </si>
  <si>
    <t xml:space="preserve">VIENYBĖS 72 </t>
  </si>
  <si>
    <t xml:space="preserve">AUŠROS 4 </t>
  </si>
  <si>
    <t xml:space="preserve">LAUKO 44 </t>
  </si>
  <si>
    <t xml:space="preserve">VIENYBES 70 </t>
  </si>
  <si>
    <t xml:space="preserve">STATYBININKŲ 4 </t>
  </si>
  <si>
    <t xml:space="preserve">BIRUTES 2 </t>
  </si>
  <si>
    <t xml:space="preserve">NEPRIKLAUSOMYBĖS 50 </t>
  </si>
  <si>
    <t>DVARO  27</t>
  </si>
  <si>
    <t>DVARO  25</t>
  </si>
  <si>
    <t xml:space="preserve">S.NERIES 33C </t>
  </si>
  <si>
    <t xml:space="preserve">LAUKO 32 </t>
  </si>
  <si>
    <t xml:space="preserve">KĘSTUČIO 10 </t>
  </si>
  <si>
    <t>PASIENIO 3 KYBARTAI</t>
  </si>
  <si>
    <t xml:space="preserve">VILNIAUS 8 </t>
  </si>
  <si>
    <t>DARVINO 26 KYBARTAI</t>
  </si>
  <si>
    <t>MOKYKLOS 3 PILVIŠKIAI</t>
  </si>
  <si>
    <t>DARVINO 19 KYBARTAI</t>
  </si>
  <si>
    <t>VIŠTYČIO 2 VIRBALIS</t>
  </si>
  <si>
    <t>K.NAUMIESČIO 9A KYBARTAI</t>
  </si>
  <si>
    <t>DARIAUS IR GIRENO 2A KYBARTAI</t>
  </si>
  <si>
    <t>VASARIO 16-OS 10 PILVIŠKIAI</t>
  </si>
  <si>
    <t>TARYBŲ 7 KYBARTAI</t>
  </si>
  <si>
    <t>VASARIO 16-OS 4 PILVIŠKIAI</t>
  </si>
  <si>
    <t>VASARIO 16-OS 12 PILVIŠKIAI</t>
  </si>
  <si>
    <t>Vilkaviškis</t>
  </si>
  <si>
    <t>Rinkuškių 47B</t>
  </si>
  <si>
    <t xml:space="preserve">Rinkuškių 49 </t>
  </si>
  <si>
    <t>Vilniaus 56</t>
  </si>
  <si>
    <t xml:space="preserve">Vilniaus 77B </t>
  </si>
  <si>
    <t xml:space="preserve">Vilniaus 39A </t>
  </si>
  <si>
    <t xml:space="preserve">Skratiškių 8 </t>
  </si>
  <si>
    <t>Vilniaus 4</t>
  </si>
  <si>
    <t>Vytauto 43A</t>
  </si>
  <si>
    <t xml:space="preserve">Vėjo 11b </t>
  </si>
  <si>
    <t xml:space="preserve">Vytauto 62 </t>
  </si>
  <si>
    <t xml:space="preserve">Gimnazijos 1 </t>
  </si>
  <si>
    <t xml:space="preserve">Vėjo 7A </t>
  </si>
  <si>
    <t xml:space="preserve">Vilniaus 111A </t>
  </si>
  <si>
    <t>Vytauto 39a</t>
  </si>
  <si>
    <t xml:space="preserve">Vytauto 35 A </t>
  </si>
  <si>
    <t>Vilniaus 111</t>
  </si>
  <si>
    <t xml:space="preserve">Vytauto 60 </t>
  </si>
  <si>
    <t xml:space="preserve">Vilniaus 91A </t>
  </si>
  <si>
    <t xml:space="preserve">Rotušės 24 </t>
  </si>
  <si>
    <t xml:space="preserve">Rotušės 26 </t>
  </si>
  <si>
    <t xml:space="preserve">Skratiškių 12 </t>
  </si>
  <si>
    <t xml:space="preserve">Vilniaus 93A </t>
  </si>
  <si>
    <t xml:space="preserve">Kilučių 11 </t>
  </si>
  <si>
    <t>Basanavičiaus 18</t>
  </si>
  <si>
    <t xml:space="preserve">Rinkuškių 20 </t>
  </si>
  <si>
    <t>Biržai</t>
  </si>
  <si>
    <t>KLONIO 18A</t>
  </si>
  <si>
    <t>ŠILTNAMIŲ 18 (ren.)</t>
  </si>
  <si>
    <t>ŠILTNAMIŲ 22  (ren.)</t>
  </si>
  <si>
    <t xml:space="preserve">VERPĖJŲ 6 </t>
  </si>
  <si>
    <t xml:space="preserve">LIŠKIAVOS 8 </t>
  </si>
  <si>
    <t>LIŠKIAVOS 5</t>
  </si>
  <si>
    <t xml:space="preserve">GARDINO 80 </t>
  </si>
  <si>
    <t>SVEIKATOS 18</t>
  </si>
  <si>
    <t>ATEITIES 36</t>
  </si>
  <si>
    <t>VEISIEJŲ 9</t>
  </si>
  <si>
    <t xml:space="preserve">VYTAUTO 6 </t>
  </si>
  <si>
    <t xml:space="preserve">ATEITIES 14 </t>
  </si>
  <si>
    <t xml:space="preserve">ATEITIES 16 </t>
  </si>
  <si>
    <t xml:space="preserve">SVEIKATOS 28 </t>
  </si>
  <si>
    <t>ATEITIES 2</t>
  </si>
  <si>
    <t xml:space="preserve">SEIRIJŲ 9 </t>
  </si>
  <si>
    <t xml:space="preserve">ČIURLIONIO 74 </t>
  </si>
  <si>
    <t>NERAVŲ 27</t>
  </si>
  <si>
    <t xml:space="preserve">VYTAUTO 47 </t>
  </si>
  <si>
    <t>ŠILTNAMIŲ 26</t>
  </si>
  <si>
    <t xml:space="preserve">ŠILTNAMIŲ 24 </t>
  </si>
  <si>
    <t xml:space="preserve">NERAVŲ 29  </t>
  </si>
  <si>
    <t xml:space="preserve">MELIORATORIŲ 4 </t>
  </si>
  <si>
    <t xml:space="preserve">GARDINO 22 </t>
  </si>
  <si>
    <t>Druskininkai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</si>
  <si>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</si>
  <si>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</si>
  <si>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</si>
  <si>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</si>
  <si>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</si>
  <si>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</si>
  <si>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</si>
  <si>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>Birutės 1 (ren.)</t>
  </si>
  <si>
    <t xml:space="preserve">Raseinių 9 II korpusas </t>
  </si>
  <si>
    <t>Raseinių 9a  II korpusas</t>
  </si>
  <si>
    <t>Pievų 6</t>
  </si>
  <si>
    <t xml:space="preserve">Pievų 2 </t>
  </si>
  <si>
    <t xml:space="preserve">Janonio 30 </t>
  </si>
  <si>
    <t xml:space="preserve">Raseinių 5A </t>
  </si>
  <si>
    <t xml:space="preserve">Kooperacijos 28 </t>
  </si>
  <si>
    <t>Janonio 12</t>
  </si>
  <si>
    <t xml:space="preserve">Laucevičiaus 16  I korpusas </t>
  </si>
  <si>
    <t>J.Janonio 13</t>
  </si>
  <si>
    <t>Maironio 5a,Tytuvėnai</t>
  </si>
  <si>
    <t xml:space="preserve">Vyt. Didžiojo 45 </t>
  </si>
  <si>
    <t>Kelmė</t>
  </si>
  <si>
    <t>Masčio 54(ren.)</t>
  </si>
  <si>
    <t>Dariaus ir Girėno 15 (ren.)</t>
  </si>
  <si>
    <t>Žemaitės 29</t>
  </si>
  <si>
    <t>Muziejaus 18</t>
  </si>
  <si>
    <t>Sedos 11</t>
  </si>
  <si>
    <t>Stoties 8</t>
  </si>
  <si>
    <t>Karaliaus Mindaugo 39</t>
  </si>
  <si>
    <t>Stoties 16</t>
  </si>
  <si>
    <t>Stoties 12</t>
  </si>
  <si>
    <t>Luokės 73</t>
  </si>
  <si>
    <t>Birutės 24</t>
  </si>
  <si>
    <t>Telšiai</t>
  </si>
  <si>
    <t>Druskininkų 7A</t>
  </si>
  <si>
    <t>Oškinio 5 (ren.)</t>
  </si>
  <si>
    <t>Sodų 1</t>
  </si>
  <si>
    <t>Saulėtekio 24/26</t>
  </si>
  <si>
    <t>Saulėtekio 5/7</t>
  </si>
  <si>
    <t>Sodų 20-II</t>
  </si>
  <si>
    <t>Sodų 43</t>
  </si>
  <si>
    <t>Taikos 14</t>
  </si>
  <si>
    <t>Saulėtekio 3</t>
  </si>
  <si>
    <t>Sodų 45</t>
  </si>
  <si>
    <t>Sodų 25</t>
  </si>
  <si>
    <t>Sodų 29</t>
  </si>
  <si>
    <t>Ganyklų 59</t>
  </si>
  <si>
    <t>Sodų 59</t>
  </si>
  <si>
    <t>Mokyklos 14-II</t>
  </si>
  <si>
    <t>Gintaro 33</t>
  </si>
  <si>
    <t>Taikos 20</t>
  </si>
  <si>
    <t>Saulėtekio 4</t>
  </si>
  <si>
    <t>Janonio 41</t>
  </si>
  <si>
    <t>Mokyklos 13</t>
  </si>
  <si>
    <t>Kretingos 6</t>
  </si>
  <si>
    <t>Palanga</t>
  </si>
  <si>
    <t>Sodų g.10-ojo NSB (renov.)</t>
  </si>
  <si>
    <t>P.VILEIŠIO 4 (renov.)</t>
  </si>
  <si>
    <t>Gamyklos g.15-ojo NSB (renov.)</t>
  </si>
  <si>
    <t>MINDAUGO 13 (renov.)</t>
  </si>
  <si>
    <t>MINDAUGO 2 (renov.)</t>
  </si>
  <si>
    <t>ŽEMAITIJOS 29 (renov.)</t>
  </si>
  <si>
    <t>GAMYKLOS 6 (renov.)</t>
  </si>
  <si>
    <t>GAMYKLOS 3 (renov.)</t>
  </si>
  <si>
    <t>V.BURBOS 5 (renov.)</t>
  </si>
  <si>
    <t>NAFTININKŲ 12 (renov.)</t>
  </si>
  <si>
    <t>P.VILEIŠIO 2 (renov.)</t>
  </si>
  <si>
    <t>Vasario 16-osios g.7-ojo NSB (renov.)</t>
  </si>
  <si>
    <t>NAFTININKŲ 16 (renov.)</t>
  </si>
  <si>
    <t>MINDAUGO 12 (renov.)</t>
  </si>
  <si>
    <t>NAFTININKŲ 14 (renov.)</t>
  </si>
  <si>
    <t xml:space="preserve">SODŲ 9 </t>
  </si>
  <si>
    <t>NAFTININKŲ 28 (renov.)</t>
  </si>
  <si>
    <t xml:space="preserve">VASARIO 16-OSIOS 12 </t>
  </si>
  <si>
    <t>GAMYKLOS 17 (renov.)</t>
  </si>
  <si>
    <t>NAFTININKŲ 8 (renov.)</t>
  </si>
  <si>
    <t>MINDAUGO 20</t>
  </si>
  <si>
    <t>S.Daukanto 4 Viekšniai</t>
  </si>
  <si>
    <t>Mažeikių 6 Viekšniai</t>
  </si>
  <si>
    <t>JUODPELKIO 10</t>
  </si>
  <si>
    <t>VENTOS 51</t>
  </si>
  <si>
    <t>PAVASARIO 18</t>
  </si>
  <si>
    <t>M.DAUKŠOS 54</t>
  </si>
  <si>
    <t>S.Daukanto 6 Viekšniai</t>
  </si>
  <si>
    <t>DRAUGYSTĖS 16</t>
  </si>
  <si>
    <t>BAŽNYČIOS 21</t>
  </si>
  <si>
    <t>Bažnyčios 11 Viekšniai</t>
  </si>
  <si>
    <t>VENTOS 33</t>
  </si>
  <si>
    <t>LAISVĖS 218</t>
  </si>
  <si>
    <t>P.VILEIŠIO 6</t>
  </si>
  <si>
    <t>Bažnyčios 13 Viekšniai</t>
  </si>
  <si>
    <t>S.Daukanto 8 Viekšniai</t>
  </si>
  <si>
    <t>SODŲ 11</t>
  </si>
  <si>
    <t>VASARIO 16-OSIOS 8</t>
  </si>
  <si>
    <t>Mažeikių 3 Viekšniai</t>
  </si>
  <si>
    <t>Tirkšlių 7 Viekšniai</t>
  </si>
  <si>
    <t>Mažeikiai</t>
  </si>
  <si>
    <t>Kranto g. 47 (su ind.apskaitos priet., apšiltintas), Panevėžys</t>
  </si>
  <si>
    <t>Kniaudiškių g. 54 (apšiltintas), Panevėžys</t>
  </si>
  <si>
    <t>Molainių g. 8 (apšiltintas), Panevėžys</t>
  </si>
  <si>
    <t xml:space="preserve">iki 1992 </t>
  </si>
  <si>
    <t>Kranto g. 37  (su dalikliais, apšiltintas), Panevėžys</t>
  </si>
  <si>
    <t>Gėlių g. 3 (su ind.apsk.priet., apšiltintas),Pasvalys</t>
  </si>
  <si>
    <t>Klaipėdos g. 99 K1, Panevėžys</t>
  </si>
  <si>
    <t>Klaipėdos g. 99 K2, Panevėžys</t>
  </si>
  <si>
    <t>Klaipėdos g. 99 K3, Panevėžys</t>
  </si>
  <si>
    <t>Pušaloto g. 76, Panevėžys</t>
  </si>
  <si>
    <t>Jakšto g. 10 (su ind.apskaitos priet., apšiltintas), Panevėžys</t>
  </si>
  <si>
    <t>J. Basanavičiaus g. 130, Kėdainiai</t>
  </si>
  <si>
    <t>J. Basanavičiaus g. 94, Kėdainiai</t>
  </si>
  <si>
    <t>Respublikos g. 24, Kėdainiai</t>
  </si>
  <si>
    <t>Margirio g. 18, Panevėžys</t>
  </si>
  <si>
    <t>Margirio g. 20, Panevėžys</t>
  </si>
  <si>
    <t>Chemikų g. 3, Kėdainiai</t>
  </si>
  <si>
    <t>J. Basanavičiaus g. 138, Kėdainiai</t>
  </si>
  <si>
    <t>Margirio g. 10, Panevėžys</t>
  </si>
  <si>
    <t>Respublikos g. 26, Kėdainiai</t>
  </si>
  <si>
    <t>Liepų al. 13, Panevėžys</t>
  </si>
  <si>
    <t>Marijonų g. 29, Panevėžys</t>
  </si>
  <si>
    <t>P. Širvio g. 5, Rokiškis</t>
  </si>
  <si>
    <t>Vilties g. 47, Panevėžys</t>
  </si>
  <si>
    <t>Vilties g. 22, Panevėžys</t>
  </si>
  <si>
    <t>Švyturio g. 19, Panevėžys</t>
  </si>
  <si>
    <t>Liepų al. 15A, Panevėžys</t>
  </si>
  <si>
    <t>Smėlynės g. 73, Panevėžys</t>
  </si>
  <si>
    <t>Taikos g. 5,Kupškis</t>
  </si>
  <si>
    <t>Vilniaus g. 20, Panevėžys</t>
  </si>
  <si>
    <t>Ramygalos g. 67, Panevėžys</t>
  </si>
  <si>
    <t>Seinų g. 17, Panevėžys</t>
  </si>
  <si>
    <t>Smetonos g. 5A, Panevėžys</t>
  </si>
  <si>
    <t>Žagienės g. 4, Panevėžys</t>
  </si>
  <si>
    <t>Švyturio g. 9, Panevėžys</t>
  </si>
  <si>
    <t>Marijonų g. 39, Panevėžys</t>
  </si>
  <si>
    <t>Vytauto skg. 12,Zarasai</t>
  </si>
  <si>
    <t>Technikos g. 7,Kupiškis</t>
  </si>
  <si>
    <t>Kerbedžio g. 24, Panevėžys</t>
  </si>
  <si>
    <t>Nevėžio g. 24, Panevėžys</t>
  </si>
  <si>
    <t>Jakšto g. 8, Panevėžys</t>
  </si>
  <si>
    <t>Panevėžys</t>
  </si>
  <si>
    <t>Jaunimo 13,Balbieriškis</t>
  </si>
  <si>
    <t>Jaunimo 17,Balbieriškis</t>
  </si>
  <si>
    <t>Jaunimo 7,Balbieriškis</t>
  </si>
  <si>
    <t>Aušros 20, Veiveriai</t>
  </si>
  <si>
    <t>Prienai</t>
  </si>
  <si>
    <t>Vaitkaus 6 (renov)</t>
  </si>
  <si>
    <t>Statybininkų 19, (renov)</t>
  </si>
  <si>
    <t>Birutės 4,</t>
  </si>
  <si>
    <t>Vytauto 32,</t>
  </si>
  <si>
    <t>Vytauto 20,</t>
  </si>
  <si>
    <t>Stadiono 26 1L.,</t>
  </si>
  <si>
    <t>Kęstučio 81g,</t>
  </si>
  <si>
    <t>Kęstučio 5, (renov)</t>
  </si>
  <si>
    <t>Stadiono 12,</t>
  </si>
  <si>
    <t>Stadiono 4 1L.,</t>
  </si>
  <si>
    <t xml:space="preserve">Statybininkų 9 2L., </t>
  </si>
  <si>
    <t xml:space="preserve">Vytauto 55, </t>
  </si>
  <si>
    <t>Stadiono 26 2L.,</t>
  </si>
  <si>
    <t>Stadiono 20 1L.,</t>
  </si>
  <si>
    <t>Stadiono 6 1L.,</t>
  </si>
  <si>
    <t xml:space="preserve">Vytauto 13, </t>
  </si>
  <si>
    <t>Stadiono 8 2L.,</t>
  </si>
  <si>
    <t xml:space="preserve">Brundzos 10, </t>
  </si>
  <si>
    <t>Vytenio 14,</t>
  </si>
  <si>
    <t>Stadiono 22 2L.,</t>
  </si>
  <si>
    <t>Brundzos 4,</t>
  </si>
  <si>
    <t xml:space="preserve">Vytauto 30, </t>
  </si>
  <si>
    <t xml:space="preserve">Janonio 5, </t>
  </si>
  <si>
    <t xml:space="preserve">Vytauto 25, </t>
  </si>
  <si>
    <t xml:space="preserve">Brundzos 8, </t>
  </si>
  <si>
    <t>Laisvės a.3/14,</t>
  </si>
  <si>
    <t xml:space="preserve">Jaunystės 35, </t>
  </si>
  <si>
    <t xml:space="preserve">Jaunystės 20, </t>
  </si>
  <si>
    <t xml:space="preserve">Laisvės al. 36, </t>
  </si>
  <si>
    <t xml:space="preserve">Vaižganto 60, </t>
  </si>
  <si>
    <t xml:space="preserve">Naujoji 6, </t>
  </si>
  <si>
    <t xml:space="preserve">Gedimino 5, </t>
  </si>
  <si>
    <t xml:space="preserve">Naujoji 10, </t>
  </si>
  <si>
    <t xml:space="preserve">Naujoji 4, </t>
  </si>
  <si>
    <t xml:space="preserve">Gedimino 1, </t>
  </si>
  <si>
    <t xml:space="preserve">Laisvės al. 38, </t>
  </si>
  <si>
    <t xml:space="preserve">Žalioji 35, </t>
  </si>
  <si>
    <t xml:space="preserve">Povyliaus 8, </t>
  </si>
  <si>
    <t xml:space="preserve">Gedimino 7, </t>
  </si>
  <si>
    <t xml:space="preserve">Povyliaus 8a, </t>
  </si>
  <si>
    <t xml:space="preserve">Dariaus ir Girėno 6, </t>
  </si>
  <si>
    <t xml:space="preserve">Stiklo 4, </t>
  </si>
  <si>
    <t xml:space="preserve">Vasario 16-osios 5, </t>
  </si>
  <si>
    <t xml:space="preserve">Dariaus ir Girėno 2, </t>
  </si>
  <si>
    <t xml:space="preserve">Dariaus ir Girėno 30b, </t>
  </si>
  <si>
    <t xml:space="preserve">Radvilų 12, </t>
  </si>
  <si>
    <t xml:space="preserve">Jaramino 16b, </t>
  </si>
  <si>
    <t xml:space="preserve">MAIRONIO 5, </t>
  </si>
  <si>
    <t xml:space="preserve">Vasario 16-osios 6, </t>
  </si>
  <si>
    <t xml:space="preserve">MAIRONIO 9, </t>
  </si>
  <si>
    <t xml:space="preserve">Kražių 12, </t>
  </si>
  <si>
    <t xml:space="preserve">MAIRONIO 11, </t>
  </si>
  <si>
    <t xml:space="preserve">Bernotėno 3, </t>
  </si>
  <si>
    <t xml:space="preserve">Dariaus ir Girėno 54, </t>
  </si>
  <si>
    <t xml:space="preserve">Vasario 16-osios 4, </t>
  </si>
  <si>
    <t xml:space="preserve">Kudirkos 11, </t>
  </si>
  <si>
    <t xml:space="preserve">Gedimino 38, </t>
  </si>
  <si>
    <t xml:space="preserve">Stiklo 1a, </t>
  </si>
  <si>
    <t xml:space="preserve">Vasario 16-osios 2, </t>
  </si>
  <si>
    <t xml:space="preserve">Bernotėno 1, </t>
  </si>
  <si>
    <t>Radviliškis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</si>
  <si>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</si>
  <si>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</si>
  <si>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</si>
  <si>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</si>
  <si>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</si>
  <si>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</si>
  <si>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</si>
  <si>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</si>
  <si>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</si>
  <si>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</si>
  <si>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</si>
  <si>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</si>
  <si>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Vaižganto 5A</t>
  </si>
  <si>
    <t>Dariaus ir Girėno 23</t>
  </si>
  <si>
    <t>Stonų 3</t>
  </si>
  <si>
    <t>Vytauto Didžiojo 37</t>
  </si>
  <si>
    <t>V.Kudirkos 9</t>
  </si>
  <si>
    <t>Partizanų 14A</t>
  </si>
  <si>
    <t>Dominikonų 4</t>
  </si>
  <si>
    <t>Vaižganto 1</t>
  </si>
  <si>
    <t>Muziejaus 6</t>
  </si>
  <si>
    <t>Jaunimo 12</t>
  </si>
  <si>
    <t>Dariaus ir Girėno 26</t>
  </si>
  <si>
    <t>iki1960</t>
  </si>
  <si>
    <t>Vytauto Didžiojo 3</t>
  </si>
  <si>
    <t>V. Kudirkos 11</t>
  </si>
  <si>
    <t>Raseiniai</t>
  </si>
  <si>
    <t xml:space="preserve">A.Mickevičiaus g. 8 </t>
  </si>
  <si>
    <t xml:space="preserve">A.Mickevičiaus g.24 </t>
  </si>
  <si>
    <t xml:space="preserve">Sniadeckio g.10 </t>
  </si>
  <si>
    <t xml:space="preserve">Sniadeckio g.14 </t>
  </si>
  <si>
    <t xml:space="preserve">Sniadeckio g.18 </t>
  </si>
  <si>
    <t xml:space="preserve">Sniadeckio g.24 </t>
  </si>
  <si>
    <t xml:space="preserve">Sniadeckio g.27 </t>
  </si>
  <si>
    <t xml:space="preserve">Mokyklos g.19 </t>
  </si>
  <si>
    <t xml:space="preserve">Vutauto g.33 </t>
  </si>
  <si>
    <t>J.Pauliaus II G.34 Eišiškės</t>
  </si>
  <si>
    <t xml:space="preserve">A.Mickevičiaus g.1a </t>
  </si>
  <si>
    <t xml:space="preserve">Šalčios g.8 </t>
  </si>
  <si>
    <t xml:space="preserve">Šalčios g.14 </t>
  </si>
  <si>
    <t xml:space="preserve">Vilniaus g.26 </t>
  </si>
  <si>
    <t xml:space="preserve">Vilniaus g.26 b </t>
  </si>
  <si>
    <t xml:space="preserve">Vilniaus g.45-1 </t>
  </si>
  <si>
    <t xml:space="preserve">Vytauto g.22-3 </t>
  </si>
  <si>
    <t xml:space="preserve">Mokyklos g.27 </t>
  </si>
  <si>
    <t xml:space="preserve">Vytauto g.31-1 </t>
  </si>
  <si>
    <t>J.Pauliaus II G.28 Eišiškės</t>
  </si>
  <si>
    <t>Šalčininkai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</si>
  <si>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</si>
  <si>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</si>
  <si>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</si>
  <si>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</si>
  <si>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</si>
  <si>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</si>
  <si>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</si>
  <si>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</si>
  <si>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</si>
  <si>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Vėjo g. 12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</si>
  <si>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</si>
  <si>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</si>
  <si>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</si>
  <si>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</si>
  <si>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</si>
  <si>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</si>
  <si>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</si>
  <si>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</si>
  <si>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</si>
  <si>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</si>
  <si>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53</t>
  </si>
  <si>
    <t>J. Tumo-Vaižganto g. 85</t>
  </si>
  <si>
    <t>J. Tumo-Vaižganto g. 85A</t>
  </si>
  <si>
    <t>V. Mačernio g. 51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</si>
  <si>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</si>
  <si>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</si>
  <si>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</si>
  <si>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</si>
  <si>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</si>
  <si>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</si>
  <si>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</si>
  <si>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</si>
  <si>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</si>
  <si>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</si>
  <si>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</si>
  <si>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</si>
  <si>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</si>
  <si>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</si>
  <si>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</si>
  <si>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>Plungė</t>
  </si>
  <si>
    <t xml:space="preserve">Gegužių g. 19 (renov.), </t>
  </si>
  <si>
    <t xml:space="preserve">Gegužių g. 73 (renov.), </t>
  </si>
  <si>
    <t xml:space="preserve">Klevų g. 13 (renov.), </t>
  </si>
  <si>
    <t xml:space="preserve">Kviečių g. 56 (renov.), </t>
  </si>
  <si>
    <t xml:space="preserve">Vilniaus g. 202 (renov.), </t>
  </si>
  <si>
    <t xml:space="preserve">P. Cvirkos g. 65B, </t>
  </si>
  <si>
    <t xml:space="preserve">Dainų g. 40A (renov.), </t>
  </si>
  <si>
    <t>Statybininkų g. 16 (renov.), Kužių mst., Šiaulių r.</t>
  </si>
  <si>
    <t xml:space="preserve">Grinkevičiaus g. 8 (renov.), </t>
  </si>
  <si>
    <t xml:space="preserve">Gegužių g. 7, </t>
  </si>
  <si>
    <t>Vytauto g. 149 (renov.),</t>
  </si>
  <si>
    <t xml:space="preserve">Grinkevičiaus g. 6 (renov.), </t>
  </si>
  <si>
    <t xml:space="preserve">M. Valančiaus g. 2 (renov.), </t>
  </si>
  <si>
    <t xml:space="preserve">K. Korsako g. 41, </t>
  </si>
  <si>
    <t>Vytauto g. 138 (renov.),</t>
  </si>
  <si>
    <t xml:space="preserve">Spindulio g. 3, </t>
  </si>
  <si>
    <t xml:space="preserve">Gardino g. 27 (renov.), </t>
  </si>
  <si>
    <t xml:space="preserve">Vytauto g. 154 (renov.), </t>
  </si>
  <si>
    <t>Gegužių g. 13, Šiauiai</t>
  </si>
  <si>
    <t xml:space="preserve">Putinų g. 10, </t>
  </si>
  <si>
    <t xml:space="preserve">Spindulio g. 4, </t>
  </si>
  <si>
    <t xml:space="preserve">Vytauto g. 58, </t>
  </si>
  <si>
    <t xml:space="preserve">Vilniaus g. 101, </t>
  </si>
  <si>
    <t xml:space="preserve">Dainavos takas 3B, </t>
  </si>
  <si>
    <t xml:space="preserve">Draugystės pr. 13, </t>
  </si>
  <si>
    <t xml:space="preserve">Aukštoji g. 20, </t>
  </si>
  <si>
    <t xml:space="preserve">Radviliškio g. 124, </t>
  </si>
  <si>
    <t xml:space="preserve">Draugystės pr. 6, </t>
  </si>
  <si>
    <t xml:space="preserve">Energetikų g. 9, </t>
  </si>
  <si>
    <t xml:space="preserve">A. Mickevičiaus g. 38, </t>
  </si>
  <si>
    <t xml:space="preserve">Tilžės g. 126A, </t>
  </si>
  <si>
    <t xml:space="preserve">Draugystės pr. 20, </t>
  </si>
  <si>
    <t xml:space="preserve">Energetikų g. 11, </t>
  </si>
  <si>
    <t xml:space="preserve">Draugystės pr. 3, </t>
  </si>
  <si>
    <t xml:space="preserve">Ežero g. 27, </t>
  </si>
  <si>
    <t xml:space="preserve">Tilžės g. 128, </t>
  </si>
  <si>
    <t xml:space="preserve">Ežero g. 14, </t>
  </si>
  <si>
    <t xml:space="preserve">P. Cvirkos g. 75A, </t>
  </si>
  <si>
    <t xml:space="preserve">Ežero g. 15, </t>
  </si>
  <si>
    <t xml:space="preserve">P. Višinskio g. 37, </t>
  </si>
  <si>
    <t>Šiauliai</t>
  </si>
  <si>
    <t>Vytauto g. 21</t>
  </si>
  <si>
    <t>V. Kudirkos g. 102</t>
  </si>
  <si>
    <t>V. Kudirkos g. 102 B</t>
  </si>
  <si>
    <t>Šaulių g. 18</t>
  </si>
  <si>
    <t>Kęstučio g. 21</t>
  </si>
  <si>
    <t>V. Kudirkos g. 70</t>
  </si>
  <si>
    <t>Nepriklausomybės g. 6</t>
  </si>
  <si>
    <t>S. Banaičio g. 12</t>
  </si>
  <si>
    <t>Šaulių g. 2</t>
  </si>
  <si>
    <t>V. Kudirkos g. 92 B</t>
  </si>
  <si>
    <t>V. Kudirkos g. 82</t>
  </si>
  <si>
    <t>V. Kudirkos g. 51</t>
  </si>
  <si>
    <t>Draugystės takas 4</t>
  </si>
  <si>
    <t>Bažnyčios g. 13</t>
  </si>
  <si>
    <t>Jaunystės takas 6</t>
  </si>
  <si>
    <t>V. Kudirkos 88</t>
  </si>
  <si>
    <t>Šaulių g. 8</t>
  </si>
  <si>
    <t>V. Kudirkos g. 37</t>
  </si>
  <si>
    <t>V. Kudirkos g. 53</t>
  </si>
  <si>
    <t>Nepriklausomybės g. 3</t>
  </si>
  <si>
    <t>Jaunystės takas g. 5</t>
  </si>
  <si>
    <t>S. Banaičio g. 6</t>
  </si>
  <si>
    <t>Draugystės takas 8</t>
  </si>
  <si>
    <t>S. Banaičio g. 10</t>
  </si>
  <si>
    <t>V. Kudirkos g. 47</t>
  </si>
  <si>
    <t>Nepriklausomybės g. 5</t>
  </si>
  <si>
    <t>Vytauto g. 19</t>
  </si>
  <si>
    <t>Vytauto g. 3</t>
  </si>
  <si>
    <t>Vytauto g. 6</t>
  </si>
  <si>
    <t>Šaulių g. 22</t>
  </si>
  <si>
    <t>Šaulių g. 12</t>
  </si>
  <si>
    <t>Šaulių g. 26</t>
  </si>
  <si>
    <t>Šakiai</t>
  </si>
  <si>
    <t>Sodų g. 23A, Lentvaris</t>
  </si>
  <si>
    <t>Vienuolyno g. 3, Trakai</t>
  </si>
  <si>
    <t>Vytauto g. 52, Trakai</t>
  </si>
  <si>
    <t>Vytauto g. 78, Trakai</t>
  </si>
  <si>
    <t>Vytauto g. 7, Lentvaris</t>
  </si>
  <si>
    <t>Vytauto g. 64, Trakai</t>
  </si>
  <si>
    <t>Vytauto g. 6, Lentvaris</t>
  </si>
  <si>
    <t>Geležinkelio g. 26, Lentvaris</t>
  </si>
  <si>
    <t>Ežero g. 6, Lentvaris</t>
  </si>
  <si>
    <t>Pakalnės g. 31, Lentvaris</t>
  </si>
  <si>
    <t>N.Sodybos g. 27, Lentvaris</t>
  </si>
  <si>
    <t>Pakalnės g. 29, Lentvaris</t>
  </si>
  <si>
    <t>Konduktorių g. 6A, Lentvaris</t>
  </si>
  <si>
    <t>Pakalnės g. 42, Lentvaris</t>
  </si>
  <si>
    <t>Ežero g. 3A, Lentvaris</t>
  </si>
  <si>
    <t>Vytauto g. 46, Trakai</t>
  </si>
  <si>
    <t>Bažnyčios g. 15, Lentvaris</t>
  </si>
  <si>
    <t>Bažnyčios g. 11, Lentvaris</t>
  </si>
  <si>
    <t>Lauko g. 3, Lentvaris</t>
  </si>
  <si>
    <t>Pakalnės g. 21, Lentvaris</t>
  </si>
  <si>
    <t>Lauko g. 12A, Lentvaris</t>
  </si>
  <si>
    <t>Pakalnės g. 26A, Lentvaris</t>
  </si>
  <si>
    <t>Senkelio g. 3, Trakai</t>
  </si>
  <si>
    <t>Lauko g. 9, Lentvaris</t>
  </si>
  <si>
    <t>Lauko g. 8, Lentvaris</t>
  </si>
  <si>
    <t>Pakalnės g. 23, Lentvaris</t>
  </si>
  <si>
    <t>Trakų raj.</t>
  </si>
  <si>
    <t>J.Basanavičiaus g. 15, Varėna</t>
  </si>
  <si>
    <t>renov.</t>
  </si>
  <si>
    <t>J.Basanavičiaus g. 21, Varėna</t>
  </si>
  <si>
    <t>M.K.Čiurlionio g. 11, Varėna</t>
  </si>
  <si>
    <t>Pušelės g. 5, Naujieji Valkininkai</t>
  </si>
  <si>
    <t>Pušelės g. 7, Naujieji Valkininkai</t>
  </si>
  <si>
    <t>Pušelės g. 9, Naujieji Valkininkai</t>
  </si>
  <si>
    <t>Sporto g. 6, Varėna</t>
  </si>
  <si>
    <t>Sporto g. 8, Varėna</t>
  </si>
  <si>
    <t>Sporto g. 10, Varėna</t>
  </si>
  <si>
    <t>Vytauto g. 25, Varėna</t>
  </si>
  <si>
    <t>Dzūkų g. 3, Varėna</t>
  </si>
  <si>
    <t>Dzūkų g. 36, Varėna</t>
  </si>
  <si>
    <t>Dzūkų g. 62, Varėna</t>
  </si>
  <si>
    <t>J.Basanavičiaus g. 30, Varėna</t>
  </si>
  <si>
    <t>Laisvės g. 3, Varėna</t>
  </si>
  <si>
    <t>Marcinkonių g. 2, Varėna</t>
  </si>
  <si>
    <t>Marcinkonių g. 8, Varėna</t>
  </si>
  <si>
    <t>M.K.Čiurlionio g. 8, Varėna</t>
  </si>
  <si>
    <t>Vasario 16 g. 8, Varėna</t>
  </si>
  <si>
    <t>Vytauto g. 15, Varėna</t>
  </si>
  <si>
    <t>Dzūkų g. 17, Varėna</t>
  </si>
  <si>
    <t>Dzūkų g. 26, Varėna</t>
  </si>
  <si>
    <t>J.Basanavičiaus g. 44, Varėna</t>
  </si>
  <si>
    <t>Kalno g. 7, Matuizos</t>
  </si>
  <si>
    <t>Kalno g. 29, Matuizos</t>
  </si>
  <si>
    <t>Vasario 16 g. 10, Varėna</t>
  </si>
  <si>
    <t>Vasario 16 g. 11, Varėna</t>
  </si>
  <si>
    <t>Vilties g. 33, Naujieji Valkininkai</t>
  </si>
  <si>
    <t>Vytauto g. 58, Varėna</t>
  </si>
  <si>
    <t>V.Krėvės g. 7, Varėna</t>
  </si>
  <si>
    <t>Aušros g. 10, Varėna</t>
  </si>
  <si>
    <t>Kalno g. 1, Varėna</t>
  </si>
  <si>
    <t>Mechanizatorių g. 21, Varėna</t>
  </si>
  <si>
    <t>M.K.Čiurlionio g. 37, Varėna</t>
  </si>
  <si>
    <t>Vasario 16 g. 4, Varėna</t>
  </si>
  <si>
    <t>Vasario 16 g. 13, Varėna</t>
  </si>
  <si>
    <t>Vytauto g. 64, Varėna</t>
  </si>
  <si>
    <t>Vytauto g. 73, Varėna</t>
  </si>
  <si>
    <t>V.Krėvės g. 4, Varėna</t>
  </si>
  <si>
    <t>Žalioji g. 31, Varėna</t>
  </si>
  <si>
    <t>Varėnos raj.</t>
  </si>
  <si>
    <t>Žirmūnų g. 3 (ren.)</t>
  </si>
  <si>
    <t>Žirmūnų g. 126 (ren.)</t>
  </si>
  <si>
    <t>M.Mironaitės g. 18</t>
  </si>
  <si>
    <t>Bajorų kelias 3</t>
  </si>
  <si>
    <t>Sviliškių g. 8</t>
  </si>
  <si>
    <t>Pavilnionių g. 31</t>
  </si>
  <si>
    <t>Pavilnionių g. 33</t>
  </si>
  <si>
    <t>Žirmūnų g. 128 (ren.)</t>
  </si>
  <si>
    <t>Žirmūnų g. 30C</t>
  </si>
  <si>
    <t>Sviliškių g. 4, 6</t>
  </si>
  <si>
    <t>Blindžių g. 7</t>
  </si>
  <si>
    <t>Žirmūnų g. 131 (ren.)</t>
  </si>
  <si>
    <t>M.Marcinkevičiaus g. 31, 33, 35</t>
  </si>
  <si>
    <t>J.Galvydžio g. 11A</t>
  </si>
  <si>
    <t>M.Marcinkevičiaus g. 37, Baltupio g. 175</t>
  </si>
  <si>
    <t>J.Kubiliaus g. 4</t>
  </si>
  <si>
    <t>Tolminkiemio g. 31</t>
  </si>
  <si>
    <t>J.Franko g. 8</t>
  </si>
  <si>
    <t>S.Žukausko g. 27</t>
  </si>
  <si>
    <t>Tolminkiemio g. 14</t>
  </si>
  <si>
    <t>Taikos g. 134, 136</t>
  </si>
  <si>
    <t>Kovo 11-osios g. 55</t>
  </si>
  <si>
    <t>V.Pietario g. 7</t>
  </si>
  <si>
    <t>Šviesos g 11 (bt. 41-60)</t>
  </si>
  <si>
    <t>Šviesos g 14 (bt. 81-100)</t>
  </si>
  <si>
    <t>Taikos g. 25, 27</t>
  </si>
  <si>
    <t>Šviesos g 4 (bt. 81-100)</t>
  </si>
  <si>
    <t>Gabijos g. 81 (bt. 1-36)</t>
  </si>
  <si>
    <t>Gedvydžių g. 29 (bt. 1-36)</t>
  </si>
  <si>
    <t>Gedvydžių g. 20</t>
  </si>
  <si>
    <t>Taikos g. 241, 243, 245</t>
  </si>
  <si>
    <t>Antakalnio g. 118</t>
  </si>
  <si>
    <t>Taikos g. 105</t>
  </si>
  <si>
    <t>Kapsų g. 38</t>
  </si>
  <si>
    <t>Musninkų g. 7</t>
  </si>
  <si>
    <t>Žemynos g. 35</t>
  </si>
  <si>
    <t>S.Stanevičiaus g. 7 (bt. 1-40)</t>
  </si>
  <si>
    <t>Žemynos g. 25</t>
  </si>
  <si>
    <t>Didlaukio g. 52</t>
  </si>
  <si>
    <t>Peteliškių g. 10</t>
  </si>
  <si>
    <t>Naugarduko g. 56</t>
  </si>
  <si>
    <t>Kanklių g. 10B</t>
  </si>
  <si>
    <t>Smėlio g. 11</t>
  </si>
  <si>
    <t>Šaltkalvių g. 66</t>
  </si>
  <si>
    <t>Gelvonų g. 57</t>
  </si>
  <si>
    <t>Smėlio g. 15</t>
  </si>
  <si>
    <t>J.Basanavičiaus g. 17A</t>
  </si>
  <si>
    <t>Žaliųjų ežerų g. 9</t>
  </si>
  <si>
    <t>Parko g. 6</t>
  </si>
  <si>
    <t>Parko g. 4</t>
  </si>
  <si>
    <t>Gedimino pr. 27</t>
  </si>
  <si>
    <t>Vykinto g. 8</t>
  </si>
  <si>
    <t>V.Grybo g. 30</t>
  </si>
  <si>
    <t>Žygio g. 4</t>
  </si>
  <si>
    <t>J.Tiškevičiaus g. 6</t>
  </si>
  <si>
    <t>Kunigiškių g. 4</t>
  </si>
  <si>
    <t>Lentvario g. 1</t>
  </si>
  <si>
    <t>K.Vanagėlio g. 9</t>
  </si>
  <si>
    <t>S.Skapo g. 6, 8</t>
  </si>
  <si>
    <t>Vilnius</t>
  </si>
</sst>
</file>

<file path=xl/styles.xml><?xml version="1.0" encoding="utf-8"?>
<styleSheet xmlns="http://schemas.openxmlformats.org/spreadsheetml/2006/main">
  <numFmts count="4">
    <numFmt numFmtId="43" formatCode="_-* #,##0.00\ _L_t_-;\-* #,##0.00\ _L_t_-;_-* &quot;-&quot;??\ _L_t_-;_-@_-"/>
    <numFmt numFmtId="164" formatCode="0.0"/>
    <numFmt numFmtId="165" formatCode="0.0000"/>
    <numFmt numFmtId="166" formatCode="0.00000"/>
  </numFmts>
  <fonts count="1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26"/>
      <name val="Arial"/>
      <family val="2"/>
      <charset val="186"/>
    </font>
    <font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8"/>
      <color theme="1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2" fillId="0" borderId="0"/>
    <xf numFmtId="0" fontId="14" fillId="0" borderId="0"/>
    <xf numFmtId="0" fontId="1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</cellStyleXfs>
  <cellXfs count="399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0" xfId="0" applyFont="1" applyFill="1" applyAlignment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/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6" applyFont="1" applyFill="1" applyBorder="1" applyAlignment="1">
      <alignment vertical="center"/>
    </xf>
    <xf numFmtId="0" fontId="7" fillId="3" borderId="1" xfId="0" applyFont="1" applyFill="1" applyBorder="1" applyProtection="1">
      <protection locked="0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/>
    <xf numFmtId="2" fontId="2" fillId="3" borderId="23" xfId="0" applyNumberFormat="1" applyFont="1" applyFill="1" applyBorder="1" applyAlignment="1">
      <alignment horizontal="center"/>
    </xf>
    <xf numFmtId="0" fontId="2" fillId="4" borderId="1" xfId="8" applyFont="1" applyFill="1" applyBorder="1"/>
    <xf numFmtId="0" fontId="2" fillId="4" borderId="1" xfId="8" applyFont="1" applyFill="1" applyBorder="1" applyAlignment="1">
      <alignment horizontal="center"/>
    </xf>
    <xf numFmtId="2" fontId="2" fillId="4" borderId="1" xfId="8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9" applyFont="1" applyFill="1" applyBorder="1"/>
    <xf numFmtId="0" fontId="2" fillId="4" borderId="1" xfId="9" applyFont="1" applyFill="1" applyBorder="1" applyAlignment="1">
      <alignment horizontal="center"/>
    </xf>
    <xf numFmtId="2" fontId="2" fillId="4" borderId="1" xfId="9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8" applyFont="1" applyFill="1" applyBorder="1"/>
    <xf numFmtId="0" fontId="2" fillId="5" borderId="1" xfId="8" applyFont="1" applyFill="1" applyBorder="1" applyAlignment="1">
      <alignment horizontal="center"/>
    </xf>
    <xf numFmtId="2" fontId="2" fillId="5" borderId="1" xfId="8" applyNumberFormat="1" applyFont="1" applyFill="1" applyBorder="1" applyAlignment="1">
      <alignment horizontal="center"/>
    </xf>
    <xf numFmtId="0" fontId="2" fillId="5" borderId="1" xfId="9" applyFont="1" applyFill="1" applyBorder="1"/>
    <xf numFmtId="0" fontId="2" fillId="5" borderId="1" xfId="9" applyFont="1" applyFill="1" applyBorder="1" applyAlignment="1">
      <alignment horizontal="center"/>
    </xf>
    <xf numFmtId="2" fontId="2" fillId="5" borderId="1" xfId="9" applyNumberFormat="1" applyFont="1" applyFill="1" applyBorder="1" applyAlignment="1">
      <alignment horizontal="center"/>
    </xf>
    <xf numFmtId="0" fontId="2" fillId="5" borderId="1" xfId="0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6" borderId="1" xfId="0" applyFont="1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textRotation="90" wrapText="1"/>
    </xf>
    <xf numFmtId="0" fontId="10" fillId="4" borderId="11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Protection="1"/>
    <xf numFmtId="0" fontId="2" fillId="6" borderId="25" xfId="0" applyFont="1" applyFill="1" applyBorder="1" applyProtection="1">
      <protection locked="0"/>
    </xf>
    <xf numFmtId="166" fontId="2" fillId="4" borderId="1" xfId="0" applyNumberFormat="1" applyFont="1" applyFill="1" applyBorder="1"/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0" fontId="2" fillId="6" borderId="1" xfId="0" applyFont="1" applyFill="1" applyBorder="1"/>
    <xf numFmtId="0" fontId="2" fillId="3" borderId="1" xfId="9" applyFont="1" applyFill="1" applyBorder="1"/>
    <xf numFmtId="0" fontId="2" fillId="3" borderId="1" xfId="9" applyFont="1" applyFill="1" applyBorder="1" applyAlignment="1">
      <alignment horizontal="center"/>
    </xf>
    <xf numFmtId="164" fontId="2" fillId="3" borderId="1" xfId="9" applyNumberFormat="1" applyFont="1" applyFill="1" applyBorder="1" applyAlignment="1">
      <alignment horizontal="center"/>
    </xf>
    <xf numFmtId="2" fontId="2" fillId="3" borderId="1" xfId="9" applyNumberFormat="1" applyFont="1" applyFill="1" applyBorder="1" applyAlignment="1">
      <alignment horizontal="center"/>
    </xf>
    <xf numFmtId="0" fontId="2" fillId="3" borderId="1" xfId="5" applyFont="1" applyFill="1" applyBorder="1" applyAlignment="1">
      <alignment horizontal="left" vertical="center"/>
    </xf>
    <xf numFmtId="0" fontId="2" fillId="3" borderId="1" xfId="5" applyFont="1" applyFill="1" applyBorder="1" applyAlignment="1">
      <alignment horizontal="center" vertical="center"/>
    </xf>
    <xf numFmtId="164" fontId="2" fillId="3" borderId="1" xfId="5" applyNumberFormat="1" applyFont="1" applyFill="1" applyBorder="1" applyAlignment="1">
      <alignment horizontal="center" vertical="center"/>
    </xf>
    <xf numFmtId="2" fontId="2" fillId="3" borderId="1" xfId="5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 applyProtection="1">
      <alignment vertical="center" wrapText="1"/>
      <protection locked="0"/>
    </xf>
    <xf numFmtId="0" fontId="16" fillId="3" borderId="1" xfId="2" applyFont="1" applyFill="1" applyBorder="1" applyAlignment="1" applyProtection="1">
      <alignment horizontal="center" vertical="center" wrapText="1"/>
      <protection locked="0"/>
    </xf>
    <xf numFmtId="0" fontId="16" fillId="3" borderId="1" xfId="2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/>
    <xf numFmtId="164" fontId="2" fillId="3" borderId="23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 textRotation="90" wrapText="1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166" fontId="2" fillId="3" borderId="1" xfId="0" applyNumberFormat="1" applyFont="1" applyFill="1" applyBorder="1" applyAlignment="1" applyProtection="1">
      <alignment horizontal="right"/>
    </xf>
    <xf numFmtId="2" fontId="2" fillId="3" borderId="1" xfId="0" applyNumberFormat="1" applyFont="1" applyFill="1" applyBorder="1" applyAlignment="1" applyProtection="1"/>
    <xf numFmtId="0" fontId="8" fillId="3" borderId="11" xfId="0" applyFont="1" applyFill="1" applyBorder="1" applyAlignment="1">
      <alignment horizontal="center" vertical="center" textRotation="90" wrapText="1"/>
    </xf>
    <xf numFmtId="2" fontId="2" fillId="3" borderId="1" xfId="0" applyNumberFormat="1" applyFont="1" applyFill="1" applyBorder="1" applyAlignment="1"/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5" applyFont="1" applyFill="1" applyBorder="1" applyAlignment="1">
      <alignment vertical="center"/>
    </xf>
    <xf numFmtId="164" fontId="2" fillId="3" borderId="1" xfId="5" applyNumberFormat="1" applyFont="1" applyFill="1" applyBorder="1" applyAlignment="1">
      <alignment horizontal="right" vertical="center"/>
    </xf>
    <xf numFmtId="166" fontId="2" fillId="3" borderId="1" xfId="5" applyNumberFormat="1" applyFont="1" applyFill="1" applyBorder="1" applyAlignment="1">
      <alignment vertical="center"/>
    </xf>
    <xf numFmtId="2" fontId="2" fillId="3" borderId="1" xfId="5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>
      <alignment horizontal="right"/>
    </xf>
    <xf numFmtId="164" fontId="2" fillId="3" borderId="1" xfId="9" applyNumberFormat="1" applyFont="1" applyFill="1" applyBorder="1" applyAlignment="1">
      <alignment horizontal="right"/>
    </xf>
    <xf numFmtId="166" fontId="2" fillId="3" borderId="1" xfId="9" applyNumberFormat="1" applyFont="1" applyFill="1" applyBorder="1" applyAlignment="1"/>
    <xf numFmtId="2" fontId="2" fillId="3" borderId="1" xfId="9" applyNumberFormat="1" applyFont="1" applyFill="1" applyBorder="1" applyAlignment="1"/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2" applyNumberFormat="1" applyFont="1" applyFill="1" applyBorder="1" applyAlignment="1" applyProtection="1">
      <alignment horizontal="right" vertical="center" wrapText="1"/>
      <protection locked="0"/>
    </xf>
    <xf numFmtId="164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3" borderId="1" xfId="0" applyNumberFormat="1" applyFont="1" applyFill="1" applyBorder="1" applyAlignment="1" applyProtection="1">
      <alignment vertical="center"/>
    </xf>
    <xf numFmtId="2" fontId="16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vertical="center"/>
    </xf>
    <xf numFmtId="165" fontId="2" fillId="3" borderId="1" xfId="5" applyNumberFormat="1" applyFont="1" applyFill="1" applyBorder="1" applyAlignment="1">
      <alignment vertical="center"/>
    </xf>
    <xf numFmtId="0" fontId="2" fillId="3" borderId="1" xfId="9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1" applyNumberFormat="1" applyFont="1" applyFill="1" applyBorder="1" applyAlignment="1">
      <alignment horizontal="center" vertical="distributed"/>
    </xf>
    <xf numFmtId="164" fontId="2" fillId="3" borderId="1" xfId="5" applyNumberFormat="1" applyFont="1" applyFill="1" applyBorder="1" applyAlignment="1">
      <alignment vertical="center"/>
    </xf>
    <xf numFmtId="166" fontId="2" fillId="3" borderId="1" xfId="0" applyNumberFormat="1" applyFont="1" applyFill="1" applyBorder="1" applyAlignment="1"/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 applyAlignment="1">
      <alignment horizontal="center"/>
    </xf>
    <xf numFmtId="164" fontId="2" fillId="3" borderId="1" xfId="5" applyNumberFormat="1" applyFont="1" applyFill="1" applyBorder="1" applyAlignment="1">
      <alignment horizontal="center"/>
    </xf>
    <xf numFmtId="164" fontId="2" fillId="3" borderId="1" xfId="5" applyNumberFormat="1" applyFont="1" applyFill="1" applyBorder="1" applyAlignment="1">
      <alignment horizontal="right"/>
    </xf>
    <xf numFmtId="166" fontId="2" fillId="3" borderId="1" xfId="5" applyNumberFormat="1" applyFont="1" applyFill="1" applyBorder="1" applyAlignment="1"/>
    <xf numFmtId="2" fontId="2" fillId="3" borderId="1" xfId="5" applyNumberFormat="1" applyFont="1" applyFill="1" applyBorder="1" applyAlignment="1">
      <alignment horizontal="center"/>
    </xf>
    <xf numFmtId="2" fontId="2" fillId="3" borderId="1" xfId="5" applyNumberFormat="1" applyFont="1" applyFill="1" applyBorder="1" applyAlignment="1"/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/>
    <xf numFmtId="2" fontId="2" fillId="4" borderId="1" xfId="0" applyNumberFormat="1" applyFont="1" applyFill="1" applyBorder="1" applyAlignment="1"/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6" fontId="2" fillId="4" borderId="1" xfId="0" applyNumberFormat="1" applyFont="1" applyFill="1" applyBorder="1" applyProtection="1"/>
    <xf numFmtId="2" fontId="2" fillId="4" borderId="1" xfId="0" applyNumberFormat="1" applyFont="1" applyFill="1" applyBorder="1" applyAlignment="1" applyProtection="1"/>
    <xf numFmtId="164" fontId="2" fillId="4" borderId="1" xfId="8" applyNumberFormat="1" applyFont="1" applyFill="1" applyBorder="1" applyAlignment="1">
      <alignment horizontal="center"/>
    </xf>
    <xf numFmtId="164" fontId="2" fillId="4" borderId="1" xfId="8" applyNumberFormat="1" applyFont="1" applyFill="1" applyBorder="1" applyAlignment="1">
      <alignment horizontal="right"/>
    </xf>
    <xf numFmtId="166" fontId="2" fillId="4" borderId="1" xfId="8" applyNumberFormat="1" applyFont="1" applyFill="1" applyBorder="1" applyAlignment="1"/>
    <xf numFmtId="2" fontId="2" fillId="4" borderId="1" xfId="8" applyNumberFormat="1" applyFont="1" applyFill="1" applyBorder="1" applyAlignment="1"/>
    <xf numFmtId="166" fontId="2" fillId="4" borderId="1" xfId="0" applyNumberFormat="1" applyFont="1" applyFill="1" applyBorder="1" applyAlignment="1" applyProtection="1">
      <alignment horizontal="right"/>
    </xf>
    <xf numFmtId="166" fontId="2" fillId="4" borderId="1" xfId="0" applyNumberFormat="1" applyFont="1" applyFill="1" applyBorder="1" applyAlignment="1">
      <alignment horizontal="right"/>
    </xf>
    <xf numFmtId="164" fontId="2" fillId="4" borderId="1" xfId="9" applyNumberFormat="1" applyFont="1" applyFill="1" applyBorder="1" applyAlignment="1">
      <alignment horizontal="center"/>
    </xf>
    <xf numFmtId="164" fontId="2" fillId="4" borderId="1" xfId="9" applyNumberFormat="1" applyFont="1" applyFill="1" applyBorder="1" applyAlignment="1">
      <alignment horizontal="right"/>
    </xf>
    <xf numFmtId="166" fontId="2" fillId="4" borderId="1" xfId="9" applyNumberFormat="1" applyFont="1" applyFill="1" applyBorder="1" applyAlignment="1"/>
    <xf numFmtId="2" fontId="2" fillId="4" borderId="1" xfId="9" applyNumberFormat="1" applyFont="1" applyFill="1" applyBorder="1" applyAlignment="1"/>
    <xf numFmtId="0" fontId="2" fillId="4" borderId="1" xfId="5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right" vertical="center"/>
    </xf>
    <xf numFmtId="166" fontId="2" fillId="4" borderId="1" xfId="5" applyNumberFormat="1" applyFont="1" applyFill="1" applyBorder="1" applyAlignment="1">
      <alignment vertical="center"/>
    </xf>
    <xf numFmtId="2" fontId="2" fillId="4" borderId="1" xfId="5" applyNumberFormat="1" applyFont="1" applyFill="1" applyBorder="1" applyAlignment="1">
      <alignment horizontal="center" vertical="center"/>
    </xf>
    <xf numFmtId="2" fontId="2" fillId="4" borderId="1" xfId="5" applyNumberFormat="1" applyFont="1" applyFill="1" applyBorder="1" applyAlignment="1">
      <alignment vertical="center"/>
    </xf>
    <xf numFmtId="0" fontId="16" fillId="4" borderId="1" xfId="0" applyFont="1" applyFill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4" fontId="16" fillId="4" borderId="1" xfId="2" applyNumberFormat="1" applyFont="1" applyFill="1" applyBorder="1" applyAlignment="1" applyProtection="1">
      <alignment horizontal="center" vertical="center"/>
      <protection locked="0"/>
    </xf>
    <xf numFmtId="164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" xfId="2" applyNumberFormat="1" applyFont="1" applyFill="1" applyBorder="1" applyAlignment="1" applyProtection="1">
      <alignment horizontal="right" vertical="center" wrapText="1"/>
      <protection locked="0"/>
    </xf>
    <xf numFmtId="164" fontId="16" fillId="4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4" borderId="1" xfId="0" applyNumberFormat="1" applyFont="1" applyFill="1" applyBorder="1" applyAlignment="1" applyProtection="1">
      <alignment vertical="center"/>
    </xf>
    <xf numFmtId="2" fontId="16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vertical="center"/>
    </xf>
    <xf numFmtId="0" fontId="16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5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5" applyFont="1" applyFill="1" applyBorder="1" applyAlignment="1">
      <alignment vertical="center"/>
    </xf>
    <xf numFmtId="0" fontId="2" fillId="4" borderId="1" xfId="5" applyFont="1" applyFill="1" applyBorder="1"/>
    <xf numFmtId="0" fontId="2" fillId="4" borderId="1" xfId="5" applyFont="1" applyFill="1" applyBorder="1" applyAlignment="1">
      <alignment horizontal="center"/>
    </xf>
    <xf numFmtId="164" fontId="2" fillId="4" borderId="1" xfId="5" applyNumberFormat="1" applyFont="1" applyFill="1" applyBorder="1" applyAlignment="1">
      <alignment horizontal="center"/>
    </xf>
    <xf numFmtId="164" fontId="2" fillId="4" borderId="1" xfId="5" applyNumberFormat="1" applyFont="1" applyFill="1" applyBorder="1" applyAlignment="1">
      <alignment horizontal="right"/>
    </xf>
    <xf numFmtId="166" fontId="2" fillId="4" borderId="1" xfId="5" applyNumberFormat="1" applyFont="1" applyFill="1" applyBorder="1"/>
    <xf numFmtId="2" fontId="2" fillId="4" borderId="1" xfId="5" applyNumberFormat="1" applyFont="1" applyFill="1" applyBorder="1" applyAlignment="1">
      <alignment horizontal="center"/>
    </xf>
    <xf numFmtId="2" fontId="2" fillId="4" borderId="1" xfId="5" applyNumberFormat="1" applyFont="1" applyFill="1" applyBorder="1" applyAlignment="1"/>
    <xf numFmtId="0" fontId="16" fillId="4" borderId="1" xfId="2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/>
    <xf numFmtId="2" fontId="2" fillId="5" borderId="1" xfId="0" applyNumberFormat="1" applyFont="1" applyFill="1" applyBorder="1" applyAlignment="1"/>
    <xf numFmtId="166" fontId="2" fillId="5" borderId="1" xfId="0" applyNumberFormat="1" applyFont="1" applyFill="1" applyBorder="1"/>
    <xf numFmtId="164" fontId="2" fillId="5" borderId="1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right"/>
      <protection locked="0"/>
    </xf>
    <xf numFmtId="166" fontId="2" fillId="5" borderId="1" xfId="0" applyNumberFormat="1" applyFont="1" applyFill="1" applyBorder="1" applyProtection="1"/>
    <xf numFmtId="2" fontId="2" fillId="5" borderId="1" xfId="0" applyNumberFormat="1" applyFont="1" applyFill="1" applyBorder="1" applyAlignment="1" applyProtection="1"/>
    <xf numFmtId="164" fontId="2" fillId="5" borderId="1" xfId="8" applyNumberFormat="1" applyFont="1" applyFill="1" applyBorder="1" applyAlignment="1">
      <alignment horizontal="center"/>
    </xf>
    <xf numFmtId="164" fontId="2" fillId="5" borderId="1" xfId="8" applyNumberFormat="1" applyFont="1" applyFill="1" applyBorder="1" applyAlignment="1">
      <alignment horizontal="right"/>
    </xf>
    <xf numFmtId="166" fontId="2" fillId="5" borderId="1" xfId="8" applyNumberFormat="1" applyFont="1" applyFill="1" applyBorder="1" applyAlignment="1"/>
    <xf numFmtId="2" fontId="2" fillId="5" borderId="1" xfId="8" applyNumberFormat="1" applyFont="1" applyFill="1" applyBorder="1" applyAlignment="1"/>
    <xf numFmtId="166" fontId="2" fillId="5" borderId="1" xfId="0" applyNumberFormat="1" applyFont="1" applyFill="1" applyBorder="1" applyAlignment="1" applyProtection="1">
      <alignment horizontal="right"/>
    </xf>
    <xf numFmtId="166" fontId="2" fillId="5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9" applyNumberFormat="1" applyFont="1" applyFill="1" applyBorder="1" applyAlignment="1">
      <alignment horizontal="center"/>
    </xf>
    <xf numFmtId="164" fontId="2" fillId="5" borderId="1" xfId="9" applyNumberFormat="1" applyFont="1" applyFill="1" applyBorder="1" applyAlignment="1">
      <alignment horizontal="right"/>
    </xf>
    <xf numFmtId="166" fontId="2" fillId="5" borderId="1" xfId="9" applyNumberFormat="1" applyFont="1" applyFill="1" applyBorder="1" applyAlignment="1"/>
    <xf numFmtId="2" fontId="2" fillId="5" borderId="1" xfId="9" applyNumberFormat="1" applyFont="1" applyFill="1" applyBorder="1" applyAlignment="1"/>
    <xf numFmtId="2" fontId="2" fillId="5" borderId="1" xfId="5" applyNumberFormat="1" applyFont="1" applyFill="1" applyBorder="1" applyAlignment="1">
      <alignment horizontal="left" vertical="center"/>
    </xf>
    <xf numFmtId="0" fontId="2" fillId="5" borderId="1" xfId="5" applyFont="1" applyFill="1" applyBorder="1" applyAlignment="1">
      <alignment horizontal="center" vertical="center"/>
    </xf>
    <xf numFmtId="164" fontId="2" fillId="5" borderId="1" xfId="5" applyNumberFormat="1" applyFont="1" applyFill="1" applyBorder="1" applyAlignment="1">
      <alignment horizontal="center" vertical="center"/>
    </xf>
    <xf numFmtId="164" fontId="2" fillId="5" borderId="1" xfId="5" applyNumberFormat="1" applyFont="1" applyFill="1" applyBorder="1" applyAlignment="1">
      <alignment horizontal="right" vertical="center"/>
    </xf>
    <xf numFmtId="166" fontId="2" fillId="5" borderId="1" xfId="5" applyNumberFormat="1" applyFont="1" applyFill="1" applyBorder="1" applyAlignment="1">
      <alignment vertical="center"/>
    </xf>
    <xf numFmtId="2" fontId="2" fillId="5" borderId="1" xfId="5" applyNumberFormat="1" applyFont="1" applyFill="1" applyBorder="1" applyAlignment="1">
      <alignment horizontal="center" vertical="center"/>
    </xf>
    <xf numFmtId="2" fontId="2" fillId="5" borderId="1" xfId="5" applyNumberFormat="1" applyFont="1" applyFill="1" applyBorder="1" applyAlignment="1">
      <alignment vertical="center"/>
    </xf>
    <xf numFmtId="0" fontId="16" fillId="5" borderId="1" xfId="0" applyFont="1" applyFill="1" applyBorder="1" applyAlignment="1" applyProtection="1">
      <alignment vertical="center" wrapText="1"/>
      <protection locked="0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4" fontId="16" fillId="5" borderId="1" xfId="2" applyNumberFormat="1" applyFont="1" applyFill="1" applyBorder="1" applyAlignment="1" applyProtection="1">
      <alignment horizontal="center" vertical="center"/>
      <protection locked="0"/>
    </xf>
    <xf numFmtId="164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5" borderId="1" xfId="2" applyNumberFormat="1" applyFont="1" applyFill="1" applyBorder="1" applyAlignment="1" applyProtection="1">
      <alignment horizontal="right" vertical="center" wrapText="1"/>
      <protection locked="0"/>
    </xf>
    <xf numFmtId="164" fontId="16" fillId="5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5" borderId="1" xfId="0" applyNumberFormat="1" applyFont="1" applyFill="1" applyBorder="1" applyAlignment="1" applyProtection="1">
      <alignment vertical="center"/>
    </xf>
    <xf numFmtId="2" fontId="16" fillId="5" borderId="1" xfId="0" applyNumberFormat="1" applyFont="1" applyFill="1" applyBorder="1" applyAlignment="1" applyProtection="1">
      <alignment horizontal="center" vertical="center"/>
      <protection locked="0"/>
    </xf>
    <xf numFmtId="2" fontId="2" fillId="5" borderId="1" xfId="0" applyNumberFormat="1" applyFont="1" applyFill="1" applyBorder="1" applyAlignment="1" applyProtection="1">
      <alignment vertical="center"/>
    </xf>
    <xf numFmtId="0" fontId="16" fillId="5" borderId="1" xfId="2" applyFont="1" applyFill="1" applyBorder="1" applyAlignment="1" applyProtection="1">
      <alignment horizontal="center" vertical="center" wrapText="1"/>
      <protection locked="0"/>
    </xf>
    <xf numFmtId="0" fontId="2" fillId="5" borderId="1" xfId="5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5" applyFont="1" applyFill="1" applyBorder="1" applyAlignment="1">
      <alignment vertical="center"/>
    </xf>
    <xf numFmtId="1" fontId="2" fillId="5" borderId="1" xfId="5" applyNumberFormat="1" applyFont="1" applyFill="1" applyBorder="1" applyAlignment="1">
      <alignment horizontal="center" vertical="center"/>
    </xf>
    <xf numFmtId="0" fontId="2" fillId="5" borderId="1" xfId="5" applyFont="1" applyFill="1" applyBorder="1"/>
    <xf numFmtId="0" fontId="2" fillId="5" borderId="1" xfId="5" applyFont="1" applyFill="1" applyBorder="1" applyAlignment="1">
      <alignment horizontal="center"/>
    </xf>
    <xf numFmtId="164" fontId="2" fillId="5" borderId="1" xfId="5" applyNumberFormat="1" applyFont="1" applyFill="1" applyBorder="1" applyAlignment="1">
      <alignment horizontal="center"/>
    </xf>
    <xf numFmtId="164" fontId="2" fillId="5" borderId="1" xfId="5" applyNumberFormat="1" applyFont="1" applyFill="1" applyBorder="1" applyAlignment="1">
      <alignment horizontal="right"/>
    </xf>
    <xf numFmtId="166" fontId="2" fillId="5" borderId="1" xfId="5" applyNumberFormat="1" applyFont="1" applyFill="1" applyBorder="1"/>
    <xf numFmtId="2" fontId="2" fillId="5" borderId="1" xfId="5" applyNumberFormat="1" applyFont="1" applyFill="1" applyBorder="1" applyAlignment="1">
      <alignment horizontal="center"/>
    </xf>
    <xf numFmtId="2" fontId="2" fillId="5" borderId="1" xfId="5" applyNumberFormat="1" applyFont="1" applyFill="1" applyBorder="1" applyAlignment="1"/>
    <xf numFmtId="0" fontId="16" fillId="5" borderId="1" xfId="2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 vertical="center" textRotation="90"/>
    </xf>
    <xf numFmtId="0" fontId="2" fillId="5" borderId="25" xfId="0" applyFont="1" applyFill="1" applyBorder="1"/>
    <xf numFmtId="164" fontId="2" fillId="5" borderId="25" xfId="0" applyNumberFormat="1" applyFont="1" applyFill="1" applyBorder="1" applyAlignment="1">
      <alignment horizontal="center"/>
    </xf>
    <xf numFmtId="164" fontId="2" fillId="5" borderId="25" xfId="0" applyNumberFormat="1" applyFont="1" applyFill="1" applyBorder="1" applyAlignment="1">
      <alignment horizontal="right"/>
    </xf>
    <xf numFmtId="166" fontId="2" fillId="5" borderId="25" xfId="0" applyNumberFormat="1" applyFont="1" applyFill="1" applyBorder="1" applyAlignment="1"/>
    <xf numFmtId="2" fontId="2" fillId="5" borderId="25" xfId="0" applyNumberFormat="1" applyFont="1" applyFill="1" applyBorder="1" applyAlignment="1">
      <alignment horizontal="center"/>
    </xf>
    <xf numFmtId="2" fontId="2" fillId="5" borderId="25" xfId="0" applyNumberFormat="1" applyFont="1" applyFill="1" applyBorder="1" applyAlignment="1"/>
    <xf numFmtId="2" fontId="2" fillId="5" borderId="22" xfId="0" applyNumberFormat="1" applyFont="1" applyFill="1" applyBorder="1" applyAlignment="1"/>
    <xf numFmtId="0" fontId="10" fillId="5" borderId="11" xfId="0" applyFont="1" applyFill="1" applyBorder="1" applyAlignment="1">
      <alignment horizontal="center" vertical="center" textRotation="90"/>
    </xf>
    <xf numFmtId="2" fontId="2" fillId="5" borderId="3" xfId="0" applyNumberFormat="1" applyFont="1" applyFill="1" applyBorder="1" applyAlignment="1"/>
    <xf numFmtId="2" fontId="2" fillId="5" borderId="3" xfId="0" applyNumberFormat="1" applyFont="1" applyFill="1" applyBorder="1" applyAlignment="1" applyProtection="1"/>
    <xf numFmtId="2" fontId="2" fillId="5" borderId="3" xfId="8" applyNumberFormat="1" applyFont="1" applyFill="1" applyBorder="1" applyAlignment="1"/>
    <xf numFmtId="2" fontId="2" fillId="5" borderId="3" xfId="9" applyNumberFormat="1" applyFont="1" applyFill="1" applyBorder="1" applyAlignment="1"/>
    <xf numFmtId="2" fontId="2" fillId="5" borderId="3" xfId="5" applyNumberFormat="1" applyFont="1" applyFill="1" applyBorder="1" applyAlignment="1">
      <alignment vertical="center"/>
    </xf>
    <xf numFmtId="2" fontId="2" fillId="5" borderId="3" xfId="0" applyNumberFormat="1" applyFont="1" applyFill="1" applyBorder="1" applyAlignment="1" applyProtection="1">
      <alignment vertical="center"/>
    </xf>
    <xf numFmtId="2" fontId="2" fillId="5" borderId="3" xfId="5" applyNumberFormat="1" applyFont="1" applyFill="1" applyBorder="1" applyAlignment="1"/>
    <xf numFmtId="0" fontId="10" fillId="5" borderId="26" xfId="0" applyFont="1" applyFill="1" applyBorder="1" applyAlignment="1">
      <alignment horizontal="center" vertical="center" textRotation="90"/>
    </xf>
    <xf numFmtId="0" fontId="2" fillId="5" borderId="23" xfId="0" applyFont="1" applyFill="1" applyBorder="1" applyAlignment="1">
      <alignment horizontal="center"/>
    </xf>
    <xf numFmtId="0" fontId="2" fillId="5" borderId="23" xfId="0" applyFont="1" applyFill="1" applyBorder="1" applyProtection="1"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164" fontId="2" fillId="5" borderId="23" xfId="0" applyNumberFormat="1" applyFont="1" applyFill="1" applyBorder="1" applyAlignment="1" applyProtection="1">
      <alignment horizontal="center"/>
      <protection locked="0"/>
    </xf>
    <xf numFmtId="164" fontId="2" fillId="5" borderId="23" xfId="0" applyNumberFormat="1" applyFont="1" applyFill="1" applyBorder="1" applyAlignment="1" applyProtection="1">
      <alignment horizontal="right"/>
      <protection locked="0"/>
    </xf>
    <xf numFmtId="166" fontId="2" fillId="5" borderId="23" xfId="0" applyNumberFormat="1" applyFont="1" applyFill="1" applyBorder="1" applyProtection="1"/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/>
    <xf numFmtId="2" fontId="2" fillId="5" borderId="24" xfId="0" applyNumberFormat="1" applyFont="1" applyFill="1" applyBorder="1" applyAlignment="1" applyProtection="1"/>
    <xf numFmtId="166" fontId="2" fillId="4" borderId="1" xfId="5" applyNumberFormat="1" applyFont="1" applyFill="1" applyBorder="1" applyAlignment="1"/>
    <xf numFmtId="164" fontId="2" fillId="4" borderId="1" xfId="1" applyNumberFormat="1" applyFont="1" applyFill="1" applyBorder="1" applyAlignment="1">
      <alignment horizontal="center" vertical="distributed"/>
    </xf>
    <xf numFmtId="0" fontId="16" fillId="4" borderId="25" xfId="0" applyFont="1" applyFill="1" applyBorder="1" applyAlignment="1" applyProtection="1">
      <alignment vertical="center" wrapText="1"/>
      <protection locked="0"/>
    </xf>
    <xf numFmtId="0" fontId="16" fillId="4" borderId="25" xfId="2" applyFont="1" applyFill="1" applyBorder="1" applyAlignment="1" applyProtection="1">
      <alignment horizontal="center" vertical="center" wrapText="1"/>
      <protection locked="0"/>
    </xf>
    <xf numFmtId="0" fontId="16" fillId="4" borderId="25" xfId="2" applyFont="1" applyFill="1" applyBorder="1" applyAlignment="1" applyProtection="1">
      <alignment horizontal="center" vertical="center"/>
      <protection locked="0"/>
    </xf>
    <xf numFmtId="164" fontId="16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25" xfId="2" applyNumberFormat="1" applyFont="1" applyFill="1" applyBorder="1" applyAlignment="1" applyProtection="1">
      <alignment horizontal="right" vertical="center" wrapText="1"/>
      <protection locked="0"/>
    </xf>
    <xf numFmtId="164" fontId="16" fillId="4" borderId="25" xfId="0" applyNumberFormat="1" applyFont="1" applyFill="1" applyBorder="1" applyAlignment="1" applyProtection="1">
      <alignment horizontal="right" vertical="center" wrapText="1"/>
      <protection locked="0"/>
    </xf>
    <xf numFmtId="166" fontId="2" fillId="4" borderId="25" xfId="0" applyNumberFormat="1" applyFont="1" applyFill="1" applyBorder="1" applyAlignment="1" applyProtection="1">
      <alignment vertical="center"/>
    </xf>
    <xf numFmtId="2" fontId="16" fillId="4" borderId="25" xfId="0" applyNumberFormat="1" applyFont="1" applyFill="1" applyBorder="1" applyAlignment="1" applyProtection="1">
      <alignment horizontal="center" vertical="center"/>
      <protection locked="0"/>
    </xf>
    <xf numFmtId="2" fontId="2" fillId="4" borderId="25" xfId="0" applyNumberFormat="1" applyFont="1" applyFill="1" applyBorder="1" applyAlignment="1" applyProtection="1">
      <alignment vertical="center"/>
    </xf>
    <xf numFmtId="2" fontId="2" fillId="4" borderId="22" xfId="0" applyNumberFormat="1" applyFont="1" applyFill="1" applyBorder="1" applyAlignment="1" applyProtection="1">
      <alignment vertical="center"/>
    </xf>
    <xf numFmtId="2" fontId="2" fillId="4" borderId="3" xfId="9" applyNumberFormat="1" applyFont="1" applyFill="1" applyBorder="1" applyAlignment="1"/>
    <xf numFmtId="2" fontId="2" fillId="4" borderId="3" xfId="5" applyNumberFormat="1" applyFont="1" applyFill="1" applyBorder="1" applyAlignment="1">
      <alignment vertical="center"/>
    </xf>
    <xf numFmtId="2" fontId="2" fillId="4" borderId="3" xfId="0" applyNumberFormat="1" applyFont="1" applyFill="1" applyBorder="1" applyAlignment="1"/>
    <xf numFmtId="2" fontId="2" fillId="4" borderId="3" xfId="0" applyNumberFormat="1" applyFont="1" applyFill="1" applyBorder="1" applyAlignment="1" applyProtection="1"/>
    <xf numFmtId="2" fontId="2" fillId="4" borderId="3" xfId="5" applyNumberFormat="1" applyFont="1" applyFill="1" applyBorder="1" applyAlignment="1"/>
    <xf numFmtId="2" fontId="2" fillId="4" borderId="3" xfId="8" applyNumberFormat="1" applyFont="1" applyFill="1" applyBorder="1" applyAlignment="1"/>
    <xf numFmtId="2" fontId="2" fillId="4" borderId="3" xfId="0" applyNumberFormat="1" applyFont="1" applyFill="1" applyBorder="1" applyAlignment="1" applyProtection="1">
      <alignment vertical="center"/>
    </xf>
    <xf numFmtId="0" fontId="10" fillId="4" borderId="26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right"/>
      <protection locked="0"/>
    </xf>
    <xf numFmtId="166" fontId="2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/>
    <xf numFmtId="0" fontId="2" fillId="6" borderId="1" xfId="0" applyFont="1" applyFill="1" applyBorder="1" applyAlignment="1" applyProtection="1">
      <alignment horizontal="left"/>
      <protection locked="0"/>
    </xf>
    <xf numFmtId="166" fontId="2" fillId="6" borderId="1" xfId="0" applyNumberFormat="1" applyFont="1" applyFill="1" applyBorder="1" applyProtection="1"/>
    <xf numFmtId="0" fontId="2" fillId="6" borderId="1" xfId="5" applyFont="1" applyFill="1" applyBorder="1" applyAlignment="1">
      <alignment vertical="center"/>
    </xf>
    <xf numFmtId="0" fontId="2" fillId="6" borderId="1" xfId="5" applyFont="1" applyFill="1" applyBorder="1" applyAlignment="1">
      <alignment horizontal="center"/>
    </xf>
    <xf numFmtId="164" fontId="2" fillId="6" borderId="1" xfId="5" applyNumberFormat="1" applyFont="1" applyFill="1" applyBorder="1" applyAlignment="1">
      <alignment horizontal="center"/>
    </xf>
    <xf numFmtId="164" fontId="2" fillId="6" borderId="1" xfId="5" applyNumberFormat="1" applyFont="1" applyFill="1" applyBorder="1" applyAlignment="1">
      <alignment horizontal="right"/>
    </xf>
    <xf numFmtId="166" fontId="2" fillId="6" borderId="1" xfId="5" applyNumberFormat="1" applyFont="1" applyFill="1" applyBorder="1" applyAlignment="1"/>
    <xf numFmtId="2" fontId="2" fillId="6" borderId="1" xfId="5" applyNumberFormat="1" applyFont="1" applyFill="1" applyBorder="1" applyAlignment="1">
      <alignment horizontal="center"/>
    </xf>
    <xf numFmtId="2" fontId="2" fillId="6" borderId="1" xfId="5" applyNumberFormat="1" applyFont="1" applyFill="1" applyBorder="1" applyAlignment="1"/>
    <xf numFmtId="0" fontId="2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166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/>
    <xf numFmtId="0" fontId="2" fillId="6" borderId="1" xfId="9" applyFont="1" applyFill="1" applyBorder="1"/>
    <xf numFmtId="0" fontId="2" fillId="6" borderId="1" xfId="9" applyFont="1" applyFill="1" applyBorder="1" applyAlignment="1">
      <alignment horizontal="center"/>
    </xf>
    <xf numFmtId="164" fontId="2" fillId="6" borderId="1" xfId="9" applyNumberFormat="1" applyFont="1" applyFill="1" applyBorder="1" applyAlignment="1">
      <alignment horizontal="center"/>
    </xf>
    <xf numFmtId="164" fontId="2" fillId="6" borderId="1" xfId="9" applyNumberFormat="1" applyFont="1" applyFill="1" applyBorder="1" applyAlignment="1">
      <alignment horizontal="right"/>
    </xf>
    <xf numFmtId="166" fontId="2" fillId="6" borderId="1" xfId="9" applyNumberFormat="1" applyFont="1" applyFill="1" applyBorder="1" applyAlignment="1"/>
    <xf numFmtId="2" fontId="2" fillId="6" borderId="1" xfId="9" applyNumberFormat="1" applyFont="1" applyFill="1" applyBorder="1" applyAlignment="1">
      <alignment horizontal="center"/>
    </xf>
    <xf numFmtId="2" fontId="2" fillId="6" borderId="1" xfId="9" applyNumberFormat="1" applyFont="1" applyFill="1" applyBorder="1" applyAlignment="1"/>
    <xf numFmtId="0" fontId="2" fillId="6" borderId="1" xfId="8" applyFont="1" applyFill="1" applyBorder="1"/>
    <xf numFmtId="0" fontId="2" fillId="6" borderId="1" xfId="8" applyFont="1" applyFill="1" applyBorder="1" applyAlignment="1">
      <alignment horizontal="center"/>
    </xf>
    <xf numFmtId="164" fontId="2" fillId="6" borderId="1" xfId="8" applyNumberFormat="1" applyFont="1" applyFill="1" applyBorder="1" applyAlignment="1">
      <alignment horizontal="center"/>
    </xf>
    <xf numFmtId="164" fontId="2" fillId="6" borderId="1" xfId="8" applyNumberFormat="1" applyFont="1" applyFill="1" applyBorder="1" applyAlignment="1">
      <alignment horizontal="right"/>
    </xf>
    <xf numFmtId="166" fontId="2" fillId="6" borderId="1" xfId="8" applyNumberFormat="1" applyFont="1" applyFill="1" applyBorder="1" applyAlignment="1"/>
    <xf numFmtId="2" fontId="2" fillId="6" borderId="1" xfId="8" applyNumberFormat="1" applyFont="1" applyFill="1" applyBorder="1" applyAlignment="1">
      <alignment horizontal="center"/>
    </xf>
    <xf numFmtId="2" fontId="2" fillId="6" borderId="1" xfId="8" applyNumberFormat="1" applyFont="1" applyFill="1" applyBorder="1" applyAlignment="1"/>
    <xf numFmtId="164" fontId="2" fillId="6" borderId="1" xfId="1" applyNumberFormat="1" applyFont="1" applyFill="1" applyBorder="1" applyAlignment="1">
      <alignment horizontal="center"/>
    </xf>
    <xf numFmtId="166" fontId="2" fillId="6" borderId="1" xfId="0" applyNumberFormat="1" applyFont="1" applyFill="1" applyBorder="1"/>
    <xf numFmtId="166" fontId="2" fillId="6" borderId="1" xfId="0" applyNumberFormat="1" applyFont="1" applyFill="1" applyBorder="1" applyAlignment="1"/>
    <xf numFmtId="0" fontId="2" fillId="6" borderId="1" xfId="5" applyFont="1" applyFill="1" applyBorder="1" applyAlignment="1">
      <alignment horizontal="left" vertical="center"/>
    </xf>
    <xf numFmtId="0" fontId="2" fillId="6" borderId="1" xfId="5" applyFont="1" applyFill="1" applyBorder="1" applyAlignment="1">
      <alignment horizontal="center" vertical="center"/>
    </xf>
    <xf numFmtId="164" fontId="2" fillId="6" borderId="1" xfId="5" applyNumberFormat="1" applyFont="1" applyFill="1" applyBorder="1" applyAlignment="1">
      <alignment horizontal="center" vertical="center"/>
    </xf>
    <xf numFmtId="164" fontId="2" fillId="6" borderId="1" xfId="5" applyNumberFormat="1" applyFont="1" applyFill="1" applyBorder="1" applyAlignment="1">
      <alignment horizontal="right" vertical="center"/>
    </xf>
    <xf numFmtId="166" fontId="2" fillId="6" borderId="1" xfId="5" applyNumberFormat="1" applyFont="1" applyFill="1" applyBorder="1" applyAlignment="1">
      <alignment vertical="center"/>
    </xf>
    <xf numFmtId="2" fontId="2" fillId="6" borderId="1" xfId="5" applyNumberFormat="1" applyFont="1" applyFill="1" applyBorder="1" applyAlignment="1">
      <alignment horizontal="center" vertical="center"/>
    </xf>
    <xf numFmtId="2" fontId="2" fillId="6" borderId="1" xfId="5" applyNumberFormat="1" applyFont="1" applyFill="1" applyBorder="1" applyAlignment="1">
      <alignment vertical="center"/>
    </xf>
    <xf numFmtId="0" fontId="16" fillId="6" borderId="1" xfId="2" applyFont="1" applyFill="1" applyBorder="1" applyAlignment="1" applyProtection="1">
      <alignment vertical="center" wrapText="1"/>
      <protection locked="0"/>
    </xf>
    <xf numFmtId="0" fontId="16" fillId="6" borderId="1" xfId="2" applyFont="1" applyFill="1" applyBorder="1" applyAlignment="1" applyProtection="1">
      <alignment horizontal="center" vertical="center" wrapText="1"/>
      <protection locked="0"/>
    </xf>
    <xf numFmtId="0" fontId="16" fillId="6" borderId="1" xfId="2" applyFont="1" applyFill="1" applyBorder="1" applyAlignment="1" applyProtection="1">
      <alignment horizontal="center" vertical="center"/>
      <protection locked="0"/>
    </xf>
    <xf numFmtId="16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2" applyNumberFormat="1" applyFont="1" applyFill="1" applyBorder="1" applyAlignment="1" applyProtection="1">
      <alignment horizontal="right" vertical="center" wrapText="1"/>
      <protection locked="0"/>
    </xf>
    <xf numFmtId="164" fontId="16" fillId="6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6" borderId="1" xfId="0" applyNumberFormat="1" applyFont="1" applyFill="1" applyBorder="1" applyAlignment="1" applyProtection="1">
      <alignment vertical="center"/>
    </xf>
    <xf numFmtId="2" fontId="16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1" xfId="0" applyNumberFormat="1" applyFont="1" applyFill="1" applyBorder="1" applyAlignment="1" applyProtection="1">
      <alignment vertical="center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/>
      <protection locked="0"/>
    </xf>
    <xf numFmtId="0" fontId="2" fillId="6" borderId="1" xfId="5" applyFont="1" applyFill="1" applyBorder="1"/>
    <xf numFmtId="0" fontId="8" fillId="3" borderId="26" xfId="0" applyFont="1" applyFill="1" applyBorder="1" applyAlignment="1">
      <alignment horizontal="center" vertical="center" textRotation="90" wrapText="1"/>
    </xf>
    <xf numFmtId="0" fontId="2" fillId="3" borderId="1" xfId="8" applyFont="1" applyFill="1" applyBorder="1"/>
    <xf numFmtId="0" fontId="2" fillId="3" borderId="1" xfId="8" applyFont="1" applyFill="1" applyBorder="1" applyAlignment="1">
      <alignment horizontal="center"/>
    </xf>
    <xf numFmtId="164" fontId="2" fillId="3" borderId="1" xfId="8" applyNumberFormat="1" applyFont="1" applyFill="1" applyBorder="1" applyAlignment="1">
      <alignment horizontal="center"/>
    </xf>
    <xf numFmtId="164" fontId="2" fillId="3" borderId="1" xfId="8" applyNumberFormat="1" applyFont="1" applyFill="1" applyBorder="1" applyAlignment="1">
      <alignment horizontal="right"/>
    </xf>
    <xf numFmtId="166" fontId="2" fillId="3" borderId="1" xfId="8" applyNumberFormat="1" applyFont="1" applyFill="1" applyBorder="1" applyAlignment="1"/>
    <xf numFmtId="2" fontId="2" fillId="3" borderId="1" xfId="8" applyNumberFormat="1" applyFont="1" applyFill="1" applyBorder="1" applyAlignment="1">
      <alignment horizontal="center"/>
    </xf>
    <xf numFmtId="2" fontId="2" fillId="3" borderId="1" xfId="8" applyNumberFormat="1" applyFont="1" applyFill="1" applyBorder="1" applyAlignment="1"/>
    <xf numFmtId="0" fontId="2" fillId="3" borderId="25" xfId="0" applyFont="1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right"/>
      <protection locked="0"/>
    </xf>
    <xf numFmtId="166" fontId="2" fillId="3" borderId="25" xfId="0" applyNumberFormat="1" applyFont="1" applyFill="1" applyBorder="1" applyAlignment="1" applyProtection="1">
      <alignment horizontal="right"/>
    </xf>
    <xf numFmtId="2" fontId="2" fillId="3" borderId="25" xfId="0" applyNumberFormat="1" applyFont="1" applyFill="1" applyBorder="1" applyAlignment="1" applyProtection="1">
      <alignment horizontal="center"/>
      <protection locked="0"/>
    </xf>
    <xf numFmtId="2" fontId="2" fillId="3" borderId="25" xfId="0" applyNumberFormat="1" applyFont="1" applyFill="1" applyBorder="1" applyAlignment="1" applyProtection="1"/>
    <xf numFmtId="2" fontId="2" fillId="3" borderId="22" xfId="0" applyNumberFormat="1" applyFont="1" applyFill="1" applyBorder="1" applyAlignment="1" applyProtection="1"/>
    <xf numFmtId="2" fontId="2" fillId="3" borderId="3" xfId="0" applyNumberFormat="1" applyFont="1" applyFill="1" applyBorder="1" applyAlignment="1" applyProtection="1"/>
    <xf numFmtId="2" fontId="2" fillId="3" borderId="3" xfId="0" applyNumberFormat="1" applyFont="1" applyFill="1" applyBorder="1" applyAlignment="1"/>
    <xf numFmtId="2" fontId="2" fillId="3" borderId="3" xfId="5" applyNumberFormat="1" applyFont="1" applyFill="1" applyBorder="1" applyAlignment="1">
      <alignment vertical="center"/>
    </xf>
    <xf numFmtId="2" fontId="2" fillId="3" borderId="3" xfId="9" applyNumberFormat="1" applyFont="1" applyFill="1" applyBorder="1" applyAlignment="1"/>
    <xf numFmtId="2" fontId="2" fillId="3" borderId="3" xfId="0" applyNumberFormat="1" applyFont="1" applyFill="1" applyBorder="1" applyAlignment="1" applyProtection="1">
      <alignment vertical="center"/>
    </xf>
    <xf numFmtId="2" fontId="2" fillId="3" borderId="3" xfId="5" applyNumberFormat="1" applyFont="1" applyFill="1" applyBorder="1" applyAlignment="1"/>
    <xf numFmtId="2" fontId="2" fillId="3" borderId="3" xfId="8" applyNumberFormat="1" applyFont="1" applyFill="1" applyBorder="1" applyAlignment="1"/>
    <xf numFmtId="0" fontId="2" fillId="3" borderId="23" xfId="0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right"/>
    </xf>
    <xf numFmtId="166" fontId="2" fillId="3" borderId="23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/>
    <xf numFmtId="2" fontId="2" fillId="3" borderId="24" xfId="0" applyNumberFormat="1" applyFont="1" applyFill="1" applyBorder="1" applyAlignment="1"/>
    <xf numFmtId="0" fontId="10" fillId="6" borderId="10" xfId="0" applyFont="1" applyFill="1" applyBorder="1" applyAlignment="1">
      <alignment horizontal="center" vertical="center" textRotation="90"/>
    </xf>
    <xf numFmtId="0" fontId="2" fillId="6" borderId="25" xfId="0" applyFont="1" applyFill="1" applyBorder="1" applyAlignment="1">
      <alignment horizontal="center"/>
    </xf>
    <xf numFmtId="0" fontId="2" fillId="6" borderId="25" xfId="0" applyFont="1" applyFill="1" applyBorder="1" applyAlignment="1" applyProtection="1">
      <alignment horizontal="center"/>
      <protection locked="0"/>
    </xf>
    <xf numFmtId="164" fontId="2" fillId="6" borderId="25" xfId="0" applyNumberFormat="1" applyFont="1" applyFill="1" applyBorder="1" applyAlignment="1" applyProtection="1">
      <alignment horizontal="center"/>
      <protection locked="0"/>
    </xf>
    <xf numFmtId="164" fontId="2" fillId="6" borderId="25" xfId="0" applyNumberFormat="1" applyFont="1" applyFill="1" applyBorder="1" applyAlignment="1" applyProtection="1">
      <alignment horizontal="right"/>
      <protection locked="0"/>
    </xf>
    <xf numFmtId="166" fontId="2" fillId="6" borderId="25" xfId="0" applyNumberFormat="1" applyFont="1" applyFill="1" applyBorder="1" applyAlignment="1" applyProtection="1">
      <alignment horizontal="right"/>
    </xf>
    <xf numFmtId="2" fontId="2" fillId="6" borderId="25" xfId="0" applyNumberFormat="1" applyFont="1" applyFill="1" applyBorder="1" applyAlignment="1" applyProtection="1">
      <alignment horizontal="center"/>
      <protection locked="0"/>
    </xf>
    <xf numFmtId="2" fontId="2" fillId="6" borderId="25" xfId="0" applyNumberFormat="1" applyFont="1" applyFill="1" applyBorder="1" applyAlignment="1" applyProtection="1"/>
    <xf numFmtId="2" fontId="2" fillId="6" borderId="22" xfId="0" applyNumberFormat="1" applyFont="1" applyFill="1" applyBorder="1" applyAlignment="1" applyProtection="1"/>
    <xf numFmtId="0" fontId="10" fillId="6" borderId="11" xfId="0" applyFont="1" applyFill="1" applyBorder="1" applyAlignment="1">
      <alignment horizontal="center" vertical="center" textRotation="90"/>
    </xf>
    <xf numFmtId="2" fontId="2" fillId="6" borderId="3" xfId="0" applyNumberFormat="1" applyFont="1" applyFill="1" applyBorder="1" applyAlignment="1" applyProtection="1"/>
    <xf numFmtId="2" fontId="2" fillId="6" borderId="3" xfId="5" applyNumberFormat="1" applyFont="1" applyFill="1" applyBorder="1" applyAlignment="1"/>
    <xf numFmtId="2" fontId="2" fillId="6" borderId="3" xfId="0" applyNumberFormat="1" applyFont="1" applyFill="1" applyBorder="1" applyAlignment="1"/>
    <xf numFmtId="2" fontId="2" fillId="6" borderId="3" xfId="9" applyNumberFormat="1" applyFont="1" applyFill="1" applyBorder="1" applyAlignment="1"/>
    <xf numFmtId="2" fontId="2" fillId="6" borderId="3" xfId="8" applyNumberFormat="1" applyFont="1" applyFill="1" applyBorder="1" applyAlignment="1"/>
    <xf numFmtId="2" fontId="2" fillId="6" borderId="3" xfId="5" applyNumberFormat="1" applyFont="1" applyFill="1" applyBorder="1" applyAlignment="1">
      <alignment vertical="center"/>
    </xf>
    <xf numFmtId="2" fontId="2" fillId="6" borderId="3" xfId="0" applyNumberFormat="1" applyFont="1" applyFill="1" applyBorder="1" applyAlignment="1" applyProtection="1">
      <alignment vertical="center"/>
    </xf>
    <xf numFmtId="0" fontId="10" fillId="6" borderId="26" xfId="0" applyFont="1" applyFill="1" applyBorder="1" applyAlignment="1">
      <alignment horizontal="center" vertical="center" textRotation="90"/>
    </xf>
    <xf numFmtId="0" fontId="2" fillId="6" borderId="23" xfId="0" applyFont="1" applyFill="1" applyBorder="1" applyAlignment="1">
      <alignment horizontal="center" vertical="center" wrapText="1"/>
    </xf>
    <xf numFmtId="0" fontId="2" fillId="6" borderId="23" xfId="0" applyFont="1" applyFill="1" applyBorder="1"/>
    <xf numFmtId="0" fontId="2" fillId="6" borderId="23" xfId="0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center"/>
    </xf>
    <xf numFmtId="164" fontId="2" fillId="6" borderId="23" xfId="0" applyNumberFormat="1" applyFont="1" applyFill="1" applyBorder="1" applyAlignment="1">
      <alignment horizontal="right"/>
    </xf>
    <xf numFmtId="166" fontId="2" fillId="6" borderId="23" xfId="0" applyNumberFormat="1" applyFont="1" applyFill="1" applyBorder="1" applyAlignment="1">
      <alignment horizontal="right"/>
    </xf>
    <xf numFmtId="2" fontId="2" fillId="6" borderId="23" xfId="0" applyNumberFormat="1" applyFont="1" applyFill="1" applyBorder="1" applyAlignment="1">
      <alignment horizontal="center"/>
    </xf>
    <xf numFmtId="2" fontId="2" fillId="6" borderId="23" xfId="0" applyNumberFormat="1" applyFont="1" applyFill="1" applyBorder="1" applyAlignment="1"/>
    <xf numFmtId="2" fontId="2" fillId="6" borderId="24" xfId="0" applyNumberFormat="1" applyFont="1" applyFill="1" applyBorder="1" applyAlignment="1"/>
    <xf numFmtId="0" fontId="2" fillId="4" borderId="23" xfId="0" applyFont="1" applyFill="1" applyBorder="1" applyAlignment="1">
      <alignment horizontal="center" vertical="center" wrapText="1"/>
    </xf>
    <xf numFmtId="164" fontId="2" fillId="4" borderId="23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right"/>
    </xf>
    <xf numFmtId="166" fontId="2" fillId="4" borderId="23" xfId="0" applyNumberFormat="1" applyFont="1" applyFill="1" applyBorder="1" applyAlignment="1">
      <alignment horizontal="right"/>
    </xf>
    <xf numFmtId="2" fontId="2" fillId="4" borderId="23" xfId="0" applyNumberFormat="1" applyFont="1" applyFill="1" applyBorder="1" applyAlignment="1">
      <alignment horizontal="center"/>
    </xf>
    <xf numFmtId="2" fontId="2" fillId="4" borderId="23" xfId="0" applyNumberFormat="1" applyFont="1" applyFill="1" applyBorder="1" applyAlignment="1"/>
    <xf numFmtId="2" fontId="2" fillId="4" borderId="24" xfId="0" applyNumberFormat="1" applyFont="1" applyFill="1" applyBorder="1" applyAlignment="1"/>
  </cellXfs>
  <cellStyles count="11">
    <cellStyle name="Comma" xfId="1" builtinId="3"/>
    <cellStyle name="Excel Built-in Normal" xfId="10"/>
    <cellStyle name="Įprastas 2" xfId="3"/>
    <cellStyle name="Įprastas 2 2" xfId="4"/>
    <cellStyle name="Įprastas 3" xfId="7"/>
    <cellStyle name="Įprastas 4" xfId="8"/>
    <cellStyle name="Įprastas 5" xfId="9"/>
    <cellStyle name="Normal" xfId="0" builtinId="0"/>
    <cellStyle name="Paprastas 2" xfId="6"/>
    <cellStyle name="Paprastas 3" xfId="2"/>
    <cellStyle name="Paprastas 4" xf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0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W23" sqref="W23"/>
    </sheetView>
  </sheetViews>
  <sheetFormatPr defaultRowHeight="11.25"/>
  <cols>
    <col min="1" max="1" width="8.7109375" style="1" customWidth="1"/>
    <col min="2" max="2" width="12.140625" style="15" bestFit="1" customWidth="1"/>
    <col min="3" max="3" width="27" style="16" customWidth="1"/>
    <col min="4" max="4" width="6.28515625" style="15" customWidth="1"/>
    <col min="5" max="5" width="7.7109375" style="15" customWidth="1"/>
    <col min="6" max="6" width="6.42578125" style="15" customWidth="1"/>
    <col min="7" max="7" width="8.5703125" style="15" customWidth="1"/>
    <col min="8" max="8" width="9.5703125" style="15" customWidth="1"/>
    <col min="9" max="9" width="7.140625" style="15" customWidth="1"/>
    <col min="10" max="10" width="8.140625" style="17" customWidth="1"/>
    <col min="11" max="11" width="11" style="15" customWidth="1"/>
    <col min="12" max="12" width="8.140625" style="17" customWidth="1"/>
    <col min="13" max="14" width="10.140625" style="17" customWidth="1"/>
    <col min="15" max="15" width="11.28515625" style="15" customWidth="1"/>
    <col min="16" max="16" width="11.85546875" style="15" customWidth="1"/>
    <col min="17" max="17" width="11.7109375" style="15" customWidth="1"/>
    <col min="18" max="16384" width="9.140625" style="1"/>
  </cols>
  <sheetData>
    <row r="1" spans="1:17" ht="19.5" customHeight="1" thickBot="1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2.75" customHeight="1">
      <c r="A2" s="73" t="s">
        <v>0</v>
      </c>
      <c r="B2" s="70" t="s">
        <v>26</v>
      </c>
      <c r="C2" s="60" t="s">
        <v>1</v>
      </c>
      <c r="D2" s="60" t="s">
        <v>2</v>
      </c>
      <c r="E2" s="60" t="s">
        <v>15</v>
      </c>
      <c r="F2" s="67" t="s">
        <v>11</v>
      </c>
      <c r="G2" s="68"/>
      <c r="H2" s="68"/>
      <c r="I2" s="69"/>
      <c r="J2" s="60" t="s">
        <v>3</v>
      </c>
      <c r="K2" s="60" t="s">
        <v>14</v>
      </c>
      <c r="L2" s="60" t="s">
        <v>4</v>
      </c>
      <c r="M2" s="60" t="s">
        <v>5</v>
      </c>
      <c r="N2" s="60" t="s">
        <v>10</v>
      </c>
      <c r="O2" s="76" t="s">
        <v>18</v>
      </c>
      <c r="P2" s="60" t="s">
        <v>23</v>
      </c>
      <c r="Q2" s="65" t="s">
        <v>20</v>
      </c>
    </row>
    <row r="3" spans="1:17" s="3" customFormat="1" ht="52.5" customHeight="1">
      <c r="A3" s="74"/>
      <c r="B3" s="71"/>
      <c r="C3" s="78"/>
      <c r="D3" s="61"/>
      <c r="E3" s="61"/>
      <c r="F3" s="2" t="s">
        <v>17</v>
      </c>
      <c r="G3" s="2" t="s">
        <v>12</v>
      </c>
      <c r="H3" s="2" t="s">
        <v>16</v>
      </c>
      <c r="I3" s="2" t="s">
        <v>13</v>
      </c>
      <c r="J3" s="61"/>
      <c r="K3" s="61"/>
      <c r="L3" s="61"/>
      <c r="M3" s="61"/>
      <c r="N3" s="61"/>
      <c r="O3" s="77"/>
      <c r="P3" s="61"/>
      <c r="Q3" s="66"/>
    </row>
    <row r="4" spans="1:17" s="7" customFormat="1" ht="13.5" customHeight="1">
      <c r="A4" s="75"/>
      <c r="B4" s="72"/>
      <c r="C4" s="61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19</v>
      </c>
      <c r="K4" s="4" t="s">
        <v>8</v>
      </c>
      <c r="L4" s="4" t="s">
        <v>19</v>
      </c>
      <c r="M4" s="4" t="s">
        <v>25</v>
      </c>
      <c r="N4" s="4" t="s">
        <v>9</v>
      </c>
      <c r="O4" s="4" t="s">
        <v>24</v>
      </c>
      <c r="P4" s="5" t="s">
        <v>22</v>
      </c>
      <c r="Q4" s="6" t="s">
        <v>21</v>
      </c>
    </row>
    <row r="5" spans="1:17" s="7" customFormat="1" ht="13.5" customHeight="1" thickBot="1">
      <c r="A5" s="8">
        <v>1</v>
      </c>
      <c r="B5" s="9">
        <v>2</v>
      </c>
      <c r="C5" s="10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0">
        <v>12</v>
      </c>
      <c r="M5" s="11">
        <v>13</v>
      </c>
      <c r="N5" s="11">
        <v>14</v>
      </c>
      <c r="O5" s="12">
        <v>15</v>
      </c>
      <c r="P5" s="10">
        <v>16</v>
      </c>
      <c r="Q5" s="13">
        <v>17</v>
      </c>
    </row>
    <row r="6" spans="1:17" s="14" customFormat="1" ht="11.25" customHeight="1">
      <c r="A6" s="104" t="s">
        <v>27</v>
      </c>
      <c r="B6" s="36" t="s">
        <v>28</v>
      </c>
      <c r="C6" s="345" t="s">
        <v>34</v>
      </c>
      <c r="D6" s="346">
        <v>25</v>
      </c>
      <c r="E6" s="346" t="s">
        <v>35</v>
      </c>
      <c r="F6" s="347">
        <f>+G6+H6+I6</f>
        <v>7.2291090000000002</v>
      </c>
      <c r="G6" s="347">
        <v>1.889</v>
      </c>
      <c r="H6" s="347">
        <v>3.68</v>
      </c>
      <c r="I6" s="347">
        <v>1.6601090000000001</v>
      </c>
      <c r="J6" s="348">
        <v>971.5</v>
      </c>
      <c r="K6" s="348">
        <v>1.6601090000000001</v>
      </c>
      <c r="L6" s="348">
        <v>971.5</v>
      </c>
      <c r="M6" s="349">
        <f>K6/L6</f>
        <v>1.7088100874935667E-3</v>
      </c>
      <c r="N6" s="350">
        <v>260.29199999999997</v>
      </c>
      <c r="O6" s="351">
        <f>M6*N6</f>
        <v>0.44478959529387541</v>
      </c>
      <c r="P6" s="351">
        <f>M6*60*1000</f>
        <v>102.528605249614</v>
      </c>
      <c r="Q6" s="352">
        <f>P6*N6/1000</f>
        <v>26.687375717632527</v>
      </c>
    </row>
    <row r="7" spans="1:17" s="14" customFormat="1" ht="12.75" customHeight="1">
      <c r="A7" s="109"/>
      <c r="B7" s="32" t="s">
        <v>861</v>
      </c>
      <c r="C7" s="20" t="s">
        <v>823</v>
      </c>
      <c r="D7" s="23">
        <v>45</v>
      </c>
      <c r="E7" s="23">
        <v>1992</v>
      </c>
      <c r="F7" s="105">
        <f>SUM(G7+H7+I7)</f>
        <v>16</v>
      </c>
      <c r="G7" s="105">
        <v>4.641</v>
      </c>
      <c r="H7" s="105">
        <v>7.2</v>
      </c>
      <c r="I7" s="105">
        <v>4.1589999999999998</v>
      </c>
      <c r="J7" s="106">
        <v>2192.8000000000002</v>
      </c>
      <c r="K7" s="106">
        <v>4.1589999999999998</v>
      </c>
      <c r="L7" s="106">
        <v>2192.8000000000002</v>
      </c>
      <c r="M7" s="79">
        <f>K7/L7</f>
        <v>1.8966618022619479E-3</v>
      </c>
      <c r="N7" s="27">
        <v>194.46</v>
      </c>
      <c r="O7" s="108">
        <f>M7*N7</f>
        <v>0.36882485406785842</v>
      </c>
      <c r="P7" s="108">
        <f>M7*60*1000</f>
        <v>113.79970813571687</v>
      </c>
      <c r="Q7" s="353">
        <f>P7*N7/1000</f>
        <v>22.129491244071502</v>
      </c>
    </row>
    <row r="8" spans="1:17" s="14" customFormat="1" ht="12.75" customHeight="1">
      <c r="A8" s="109"/>
      <c r="B8" s="31" t="s">
        <v>718</v>
      </c>
      <c r="C8" s="33" t="s">
        <v>689</v>
      </c>
      <c r="D8" s="32">
        <v>50</v>
      </c>
      <c r="E8" s="32">
        <v>1978</v>
      </c>
      <c r="F8" s="101">
        <v>18.489999999999998</v>
      </c>
      <c r="G8" s="101">
        <v>4.551291</v>
      </c>
      <c r="H8" s="101">
        <v>8</v>
      </c>
      <c r="I8" s="101">
        <v>5.9387080000000001</v>
      </c>
      <c r="J8" s="100">
        <v>2590.16</v>
      </c>
      <c r="K8" s="100">
        <v>5.9387080000000001</v>
      </c>
      <c r="L8" s="100">
        <v>2590.16</v>
      </c>
      <c r="M8" s="102">
        <f>K8/L8</f>
        <v>2.2927958118417395E-3</v>
      </c>
      <c r="N8" s="28">
        <v>211.678</v>
      </c>
      <c r="O8" s="110">
        <f>K8*N8/J8</f>
        <v>0.48533443185903574</v>
      </c>
      <c r="P8" s="110">
        <f>M8*60*1000</f>
        <v>137.56774871050436</v>
      </c>
      <c r="Q8" s="354">
        <f>O8*60</f>
        <v>29.120065911542145</v>
      </c>
    </row>
    <row r="9" spans="1:17" s="14" customFormat="1" ht="12.75" customHeight="1">
      <c r="A9" s="109"/>
      <c r="B9" s="31" t="s">
        <v>522</v>
      </c>
      <c r="C9" s="20" t="s">
        <v>482</v>
      </c>
      <c r="D9" s="111">
        <v>100</v>
      </c>
      <c r="E9" s="23" t="s">
        <v>130</v>
      </c>
      <c r="F9" s="105">
        <f>G9+H9+I9</f>
        <v>33.344719000000005</v>
      </c>
      <c r="G9" s="105">
        <v>7.1323500000000006</v>
      </c>
      <c r="H9" s="105">
        <v>16</v>
      </c>
      <c r="I9" s="105">
        <v>10.212369000000001</v>
      </c>
      <c r="J9" s="106">
        <v>4428.2300000000005</v>
      </c>
      <c r="K9" s="106">
        <v>10.212369000000001</v>
      </c>
      <c r="L9" s="106">
        <v>4428.2300000000005</v>
      </c>
      <c r="M9" s="79">
        <f>K9/L9</f>
        <v>2.306196606770651E-3</v>
      </c>
      <c r="N9" s="27">
        <v>220.02</v>
      </c>
      <c r="O9" s="108">
        <f>M9*N9</f>
        <v>0.50740937742167869</v>
      </c>
      <c r="P9" s="108">
        <f>M9*60*1000</f>
        <v>138.37179640623907</v>
      </c>
      <c r="Q9" s="353">
        <f>P9*N9/1000</f>
        <v>30.444562645300721</v>
      </c>
    </row>
    <row r="10" spans="1:17" s="14" customFormat="1" ht="12.75" customHeight="1">
      <c r="A10" s="109"/>
      <c r="B10" s="31" t="s">
        <v>759</v>
      </c>
      <c r="C10" s="20" t="s">
        <v>719</v>
      </c>
      <c r="D10" s="23">
        <v>60</v>
      </c>
      <c r="E10" s="23">
        <v>1971</v>
      </c>
      <c r="F10" s="105">
        <v>24.099</v>
      </c>
      <c r="G10" s="105">
        <v>8.0090000000000003</v>
      </c>
      <c r="H10" s="105">
        <v>9.6</v>
      </c>
      <c r="I10" s="105">
        <f>F10-G10-H10</f>
        <v>6.49</v>
      </c>
      <c r="J10" s="106">
        <v>2799.04</v>
      </c>
      <c r="K10" s="106">
        <v>6.49</v>
      </c>
      <c r="L10" s="106">
        <v>2799.04</v>
      </c>
      <c r="M10" s="79">
        <f>K10/L10</f>
        <v>2.3186521092946155E-3</v>
      </c>
      <c r="N10" s="27">
        <v>188.679</v>
      </c>
      <c r="O10" s="108">
        <f>M10*N10</f>
        <v>0.43748096132959874</v>
      </c>
      <c r="P10" s="108">
        <f>M10*60*1000</f>
        <v>139.11912655767694</v>
      </c>
      <c r="Q10" s="353">
        <f>P10*N10/1000</f>
        <v>26.248857679775927</v>
      </c>
    </row>
    <row r="11" spans="1:17" s="14" customFormat="1" ht="12.75" customHeight="1">
      <c r="A11" s="109"/>
      <c r="B11" s="31" t="s">
        <v>718</v>
      </c>
      <c r="C11" s="33" t="s">
        <v>698</v>
      </c>
      <c r="D11" s="32">
        <v>60</v>
      </c>
      <c r="E11" s="32">
        <v>1980</v>
      </c>
      <c r="F11" s="101">
        <v>27.21</v>
      </c>
      <c r="G11" s="101">
        <v>10.343450000000001</v>
      </c>
      <c r="H11" s="101">
        <v>9.44</v>
      </c>
      <c r="I11" s="101">
        <v>7.4253260000000001</v>
      </c>
      <c r="J11" s="100">
        <v>3091.1</v>
      </c>
      <c r="K11" s="100">
        <v>7.4253260000000001</v>
      </c>
      <c r="L11" s="100">
        <v>3091.1</v>
      </c>
      <c r="M11" s="102">
        <f>K11/L11</f>
        <v>2.402162984050985E-3</v>
      </c>
      <c r="N11" s="28">
        <v>211.678</v>
      </c>
      <c r="O11" s="110">
        <f>K11*N11/J11</f>
        <v>0.50848505613794437</v>
      </c>
      <c r="P11" s="110">
        <f>M11*60*1000</f>
        <v>144.1297790430591</v>
      </c>
      <c r="Q11" s="354">
        <f>O11*60</f>
        <v>30.509103368276662</v>
      </c>
    </row>
    <row r="12" spans="1:17" s="14" customFormat="1" ht="12.75" customHeight="1">
      <c r="A12" s="109"/>
      <c r="B12" s="31" t="s">
        <v>28</v>
      </c>
      <c r="C12" s="20" t="s">
        <v>36</v>
      </c>
      <c r="D12" s="23">
        <v>24</v>
      </c>
      <c r="E12" s="23" t="s">
        <v>35</v>
      </c>
      <c r="F12" s="105">
        <f>+G12+H12+I12</f>
        <v>9.6999899999999997</v>
      </c>
      <c r="G12" s="105">
        <v>1.975792</v>
      </c>
      <c r="H12" s="105">
        <v>4.32</v>
      </c>
      <c r="I12" s="105">
        <v>3.4041980000000001</v>
      </c>
      <c r="J12" s="106">
        <v>1323.11</v>
      </c>
      <c r="K12" s="106">
        <v>3.4041980000000001</v>
      </c>
      <c r="L12" s="106">
        <v>1323.11</v>
      </c>
      <c r="M12" s="107">
        <f>K12/L12</f>
        <v>2.5728760269365363E-3</v>
      </c>
      <c r="N12" s="27">
        <v>260.29199999999997</v>
      </c>
      <c r="O12" s="108">
        <f>M12*N12</f>
        <v>0.66969904680336489</v>
      </c>
      <c r="P12" s="108">
        <f>M12*60*1000</f>
        <v>154.37256161619217</v>
      </c>
      <c r="Q12" s="353">
        <f>P12*N12/1000</f>
        <v>40.181942808201889</v>
      </c>
    </row>
    <row r="13" spans="1:17" s="14" customFormat="1" ht="12.75" customHeight="1">
      <c r="A13" s="109"/>
      <c r="B13" s="31" t="s">
        <v>522</v>
      </c>
      <c r="C13" s="20" t="s">
        <v>483</v>
      </c>
      <c r="D13" s="111">
        <v>55</v>
      </c>
      <c r="E13" s="23" t="s">
        <v>130</v>
      </c>
      <c r="F13" s="105">
        <f>G13+H13+I13</f>
        <v>20.062000000000001</v>
      </c>
      <c r="G13" s="105">
        <v>3.9780000000000002</v>
      </c>
      <c r="H13" s="105">
        <v>8.56</v>
      </c>
      <c r="I13" s="105">
        <v>7.524</v>
      </c>
      <c r="J13" s="106">
        <v>2537.7200000000003</v>
      </c>
      <c r="K13" s="106">
        <v>7.524</v>
      </c>
      <c r="L13" s="106">
        <v>2537.7200000000003</v>
      </c>
      <c r="M13" s="79">
        <f>K13/L13</f>
        <v>2.9648661002789904E-3</v>
      </c>
      <c r="N13" s="27">
        <v>220.02</v>
      </c>
      <c r="O13" s="108">
        <f>M13*N13</f>
        <v>0.65232983938338351</v>
      </c>
      <c r="P13" s="108">
        <f>M13*60*1000</f>
        <v>177.89196601673942</v>
      </c>
      <c r="Q13" s="353">
        <f>P13*N13/1000</f>
        <v>39.139790363003002</v>
      </c>
    </row>
    <row r="14" spans="1:17" s="14" customFormat="1" ht="12.75" customHeight="1">
      <c r="A14" s="109"/>
      <c r="B14" s="32" t="s">
        <v>67</v>
      </c>
      <c r="C14" s="20" t="s">
        <v>80</v>
      </c>
      <c r="D14" s="23">
        <v>14</v>
      </c>
      <c r="E14" s="23">
        <v>1981</v>
      </c>
      <c r="F14" s="105">
        <v>18.2</v>
      </c>
      <c r="G14" s="105">
        <v>0.66300000000000003</v>
      </c>
      <c r="H14" s="105">
        <v>2.2400000000000002</v>
      </c>
      <c r="I14" s="105">
        <v>15.3</v>
      </c>
      <c r="J14" s="106">
        <v>752</v>
      </c>
      <c r="K14" s="106">
        <v>2.2400000000000002</v>
      </c>
      <c r="L14" s="106">
        <v>752</v>
      </c>
      <c r="M14" s="107">
        <f>K14/L14</f>
        <v>2.9787234042553193E-3</v>
      </c>
      <c r="N14" s="27">
        <v>204.81</v>
      </c>
      <c r="O14" s="108">
        <f>M14*N14</f>
        <v>0.61007234042553193</v>
      </c>
      <c r="P14" s="108">
        <f>M14*60*1000</f>
        <v>178.72340425531917</v>
      </c>
      <c r="Q14" s="353">
        <f>P14*N14/1000</f>
        <v>36.604340425531916</v>
      </c>
    </row>
    <row r="15" spans="1:17" s="14" customFormat="1" ht="12.75" customHeight="1">
      <c r="A15" s="109"/>
      <c r="B15" s="31" t="s">
        <v>28</v>
      </c>
      <c r="C15" s="20" t="s">
        <v>37</v>
      </c>
      <c r="D15" s="23">
        <v>12</v>
      </c>
      <c r="E15" s="23" t="s">
        <v>35</v>
      </c>
      <c r="F15" s="105">
        <f>+G15+H15+I15</f>
        <v>5.141502</v>
      </c>
      <c r="G15" s="105">
        <v>1.052324</v>
      </c>
      <c r="H15" s="105">
        <v>1.92</v>
      </c>
      <c r="I15" s="105">
        <v>2.1691780000000001</v>
      </c>
      <c r="J15" s="106">
        <v>699.92</v>
      </c>
      <c r="K15" s="106">
        <v>2.1691780000000001</v>
      </c>
      <c r="L15" s="106">
        <v>699.92</v>
      </c>
      <c r="M15" s="107">
        <f>K15/L15</f>
        <v>3.099179906275003E-3</v>
      </c>
      <c r="N15" s="27">
        <v>260.29199999999997</v>
      </c>
      <c r="O15" s="108">
        <f>M15*N15</f>
        <v>0.80669173616413303</v>
      </c>
      <c r="P15" s="108">
        <f>M15*60*1000</f>
        <v>185.9507943765002</v>
      </c>
      <c r="Q15" s="353">
        <f>P15*N15/1000</f>
        <v>48.401504169847982</v>
      </c>
    </row>
    <row r="16" spans="1:17" s="14" customFormat="1" ht="12.75" customHeight="1">
      <c r="A16" s="109"/>
      <c r="B16" s="31" t="s">
        <v>522</v>
      </c>
      <c r="C16" s="20" t="s">
        <v>484</v>
      </c>
      <c r="D16" s="111">
        <v>76</v>
      </c>
      <c r="E16" s="23" t="s">
        <v>130</v>
      </c>
      <c r="F16" s="105">
        <f>G16+H16+I16</f>
        <v>31.479887999999999</v>
      </c>
      <c r="G16" s="105">
        <v>6.7829999999999995</v>
      </c>
      <c r="H16" s="105">
        <v>11.92</v>
      </c>
      <c r="I16" s="105">
        <v>12.776888</v>
      </c>
      <c r="J16" s="106">
        <v>3987.52</v>
      </c>
      <c r="K16" s="106">
        <v>12.776888</v>
      </c>
      <c r="L16" s="106">
        <v>3987.52</v>
      </c>
      <c r="M16" s="79">
        <f>K16/L16</f>
        <v>3.204219163791028E-3</v>
      </c>
      <c r="N16" s="27">
        <v>220.02</v>
      </c>
      <c r="O16" s="108">
        <f>M16*N16</f>
        <v>0.70499230041730199</v>
      </c>
      <c r="P16" s="108">
        <f>M16*60*1000</f>
        <v>192.25314982746167</v>
      </c>
      <c r="Q16" s="353">
        <f>P16*N16/1000</f>
        <v>42.299538025038117</v>
      </c>
    </row>
    <row r="17" spans="1:17" s="14" customFormat="1" ht="12.75" customHeight="1">
      <c r="A17" s="109"/>
      <c r="B17" s="31" t="s">
        <v>759</v>
      </c>
      <c r="C17" s="20" t="s">
        <v>720</v>
      </c>
      <c r="D17" s="23">
        <v>30</v>
      </c>
      <c r="E17" s="23">
        <v>1985</v>
      </c>
      <c r="F17" s="105">
        <v>12.859</v>
      </c>
      <c r="G17" s="105">
        <v>3.0960000000000001</v>
      </c>
      <c r="H17" s="105">
        <v>4.8</v>
      </c>
      <c r="I17" s="105">
        <f>F17-G17-H17</f>
        <v>4.9630000000000001</v>
      </c>
      <c r="J17" s="106">
        <v>1495.59</v>
      </c>
      <c r="K17" s="106">
        <v>4.9630000000000001</v>
      </c>
      <c r="L17" s="106">
        <v>1495.59</v>
      </c>
      <c r="M17" s="79">
        <f>K17/L17</f>
        <v>3.3184228297862385E-3</v>
      </c>
      <c r="N17" s="27">
        <v>188.679</v>
      </c>
      <c r="O17" s="108">
        <f>M17*N17</f>
        <v>0.62611670110123774</v>
      </c>
      <c r="P17" s="108">
        <f>M17*60*1000</f>
        <v>199.10536978717431</v>
      </c>
      <c r="Q17" s="353">
        <f>P17*N17/1000</f>
        <v>37.567002066074259</v>
      </c>
    </row>
    <row r="18" spans="1:17" s="14" customFormat="1" ht="12.75" customHeight="1">
      <c r="A18" s="109"/>
      <c r="B18" s="31" t="s">
        <v>522</v>
      </c>
      <c r="C18" s="20" t="s">
        <v>485</v>
      </c>
      <c r="D18" s="111">
        <v>28</v>
      </c>
      <c r="E18" s="23" t="s">
        <v>130</v>
      </c>
      <c r="F18" s="105">
        <f>G18+H18+I18</f>
        <v>10.999998000000001</v>
      </c>
      <c r="G18" s="105">
        <v>1.776789</v>
      </c>
      <c r="H18" s="105">
        <v>4.08</v>
      </c>
      <c r="I18" s="105">
        <v>5.1432090000000006</v>
      </c>
      <c r="J18" s="106">
        <v>1539.28</v>
      </c>
      <c r="K18" s="106">
        <v>5.1432090000000006</v>
      </c>
      <c r="L18" s="106">
        <v>1539.28</v>
      </c>
      <c r="M18" s="79">
        <f>K18/L18</f>
        <v>3.3413082739982333E-3</v>
      </c>
      <c r="N18" s="27">
        <v>220.02</v>
      </c>
      <c r="O18" s="108">
        <f>M18*N18</f>
        <v>0.73515464644509132</v>
      </c>
      <c r="P18" s="108">
        <f>M18*60*1000</f>
        <v>200.478496439894</v>
      </c>
      <c r="Q18" s="353">
        <f>P18*N18/1000</f>
        <v>44.109278786705481</v>
      </c>
    </row>
    <row r="19" spans="1:17" s="14" customFormat="1" ht="12.75" customHeight="1">
      <c r="A19" s="109"/>
      <c r="B19" s="31" t="s">
        <v>28</v>
      </c>
      <c r="C19" s="20" t="s">
        <v>38</v>
      </c>
      <c r="D19" s="23">
        <v>40</v>
      </c>
      <c r="E19" s="23" t="s">
        <v>35</v>
      </c>
      <c r="F19" s="105">
        <f>+G19+H19+I19</f>
        <v>16.802001000000001</v>
      </c>
      <c r="G19" s="105">
        <v>3.0227469999999999</v>
      </c>
      <c r="H19" s="105">
        <v>6.17</v>
      </c>
      <c r="I19" s="105">
        <v>7.609254</v>
      </c>
      <c r="J19" s="106">
        <v>2233.8000000000002</v>
      </c>
      <c r="K19" s="106">
        <v>7.609254</v>
      </c>
      <c r="L19" s="106">
        <v>2233.8000000000002</v>
      </c>
      <c r="M19" s="107">
        <f>K19/L19</f>
        <v>3.4064168681171097E-3</v>
      </c>
      <c r="N19" s="27">
        <v>260.29199999999997</v>
      </c>
      <c r="O19" s="108">
        <f>M19*N19</f>
        <v>0.88666305943593859</v>
      </c>
      <c r="P19" s="108">
        <f>M19*60*1000</f>
        <v>204.38501208702658</v>
      </c>
      <c r="Q19" s="353">
        <f>P19*N19/1000</f>
        <v>53.199783566156313</v>
      </c>
    </row>
    <row r="20" spans="1:17" s="14" customFormat="1" ht="12.75" customHeight="1">
      <c r="A20" s="109"/>
      <c r="B20" s="31" t="s">
        <v>522</v>
      </c>
      <c r="C20" s="20" t="s">
        <v>486</v>
      </c>
      <c r="D20" s="111">
        <v>31</v>
      </c>
      <c r="E20" s="23" t="s">
        <v>130</v>
      </c>
      <c r="F20" s="105">
        <f>G20+H20+I20</f>
        <v>12.220099999999999</v>
      </c>
      <c r="G20" s="105">
        <v>2.5500000000000003</v>
      </c>
      <c r="H20" s="105">
        <v>4.72</v>
      </c>
      <c r="I20" s="105">
        <v>4.9500999999999999</v>
      </c>
      <c r="J20" s="106">
        <v>1426.8500000000001</v>
      </c>
      <c r="K20" s="106">
        <v>4.9500999999999999</v>
      </c>
      <c r="L20" s="106">
        <v>1426.8500000000001</v>
      </c>
      <c r="M20" s="79">
        <f>K20/L20</f>
        <v>3.4692504467883798E-3</v>
      </c>
      <c r="N20" s="27">
        <v>220.02</v>
      </c>
      <c r="O20" s="108">
        <f>M20*N20</f>
        <v>0.76330448330237932</v>
      </c>
      <c r="P20" s="108">
        <f>M20*60*1000</f>
        <v>208.15502680730279</v>
      </c>
      <c r="Q20" s="353">
        <f>P20*N20/1000</f>
        <v>45.79826899814276</v>
      </c>
    </row>
    <row r="21" spans="1:17" s="14" customFormat="1" ht="12.75" customHeight="1">
      <c r="A21" s="109"/>
      <c r="B21" s="32" t="s">
        <v>168</v>
      </c>
      <c r="C21" s="20" t="s">
        <v>129</v>
      </c>
      <c r="D21" s="23">
        <v>26</v>
      </c>
      <c r="E21" s="23" t="s">
        <v>130</v>
      </c>
      <c r="F21" s="105">
        <f>G21+H21+I21</f>
        <v>10.188000000000001</v>
      </c>
      <c r="G21" s="105">
        <v>1.3031800000000002</v>
      </c>
      <c r="H21" s="105">
        <v>4</v>
      </c>
      <c r="I21" s="105">
        <v>4.8848200000000004</v>
      </c>
      <c r="J21" s="106">
        <v>1401.78</v>
      </c>
      <c r="K21" s="106">
        <v>4.8848200000000004</v>
      </c>
      <c r="L21" s="106">
        <v>1401.78</v>
      </c>
      <c r="M21" s="107">
        <f>K21/L21</f>
        <v>3.4847265619426734E-3</v>
      </c>
      <c r="N21" s="27">
        <v>195.655</v>
      </c>
      <c r="O21" s="108">
        <f>M21*N21</f>
        <v>0.68180417547689376</v>
      </c>
      <c r="P21" s="108">
        <f>M21*60*1000</f>
        <v>209.08359371656042</v>
      </c>
      <c r="Q21" s="353">
        <f>P21*N21/1000</f>
        <v>40.908250528613628</v>
      </c>
    </row>
    <row r="22" spans="1:17" s="14" customFormat="1" ht="12.75" customHeight="1">
      <c r="A22" s="109"/>
      <c r="B22" s="31" t="s">
        <v>759</v>
      </c>
      <c r="C22" s="35" t="s">
        <v>721</v>
      </c>
      <c r="D22" s="23">
        <v>31</v>
      </c>
      <c r="E22" s="23">
        <v>1987</v>
      </c>
      <c r="F22" s="105">
        <v>13.41</v>
      </c>
      <c r="G22" s="105">
        <v>2.9340000000000002</v>
      </c>
      <c r="H22" s="105">
        <v>4.8</v>
      </c>
      <c r="I22" s="105">
        <f>F22-G22-H22</f>
        <v>5.6759999999999993</v>
      </c>
      <c r="J22" s="106">
        <v>1595.47</v>
      </c>
      <c r="K22" s="106">
        <v>5.6760000000000002</v>
      </c>
      <c r="L22" s="106">
        <v>1595.47</v>
      </c>
      <c r="M22" s="79">
        <f>K22/L22</f>
        <v>3.5575723767917919E-3</v>
      </c>
      <c r="N22" s="27">
        <v>188.679</v>
      </c>
      <c r="O22" s="108">
        <f>M22*N22</f>
        <v>0.67123919848069857</v>
      </c>
      <c r="P22" s="108">
        <f>M22*60*1000</f>
        <v>213.4543426075075</v>
      </c>
      <c r="Q22" s="353">
        <f>P22*N22/1000</f>
        <v>40.274351908841908</v>
      </c>
    </row>
    <row r="23" spans="1:17" s="14" customFormat="1" ht="12.75" customHeight="1">
      <c r="A23" s="109"/>
      <c r="B23" s="32" t="s">
        <v>459</v>
      </c>
      <c r="C23" s="34" t="s">
        <v>448</v>
      </c>
      <c r="D23" s="112">
        <v>44</v>
      </c>
      <c r="E23" s="112">
        <v>1985</v>
      </c>
      <c r="F23" s="91">
        <v>18.803999999999998</v>
      </c>
      <c r="G23" s="91">
        <v>4.265028</v>
      </c>
      <c r="H23" s="91">
        <v>6.32</v>
      </c>
      <c r="I23" s="91">
        <v>8.2189709999999998</v>
      </c>
      <c r="J23" s="113">
        <v>2285.27</v>
      </c>
      <c r="K23" s="113">
        <v>8.2189709999999998</v>
      </c>
      <c r="L23" s="113">
        <v>2285.27</v>
      </c>
      <c r="M23" s="114">
        <v>3.5964988819701827E-3</v>
      </c>
      <c r="N23" s="92">
        <v>266.61400000000003</v>
      </c>
      <c r="O23" s="115">
        <v>0.95887695291759845</v>
      </c>
      <c r="P23" s="115">
        <v>215.78993291821098</v>
      </c>
      <c r="Q23" s="355">
        <v>57.532617175055911</v>
      </c>
    </row>
    <row r="24" spans="1:17" s="14" customFormat="1" ht="12.75" customHeight="1">
      <c r="A24" s="109"/>
      <c r="B24" s="32" t="s">
        <v>921</v>
      </c>
      <c r="C24" s="99" t="s">
        <v>862</v>
      </c>
      <c r="D24" s="32">
        <v>61</v>
      </c>
      <c r="E24" s="32">
        <v>1965</v>
      </c>
      <c r="F24" s="101">
        <v>27.495999999999999</v>
      </c>
      <c r="G24" s="101">
        <v>8.1107829999999996</v>
      </c>
      <c r="H24" s="101">
        <v>9.6</v>
      </c>
      <c r="I24" s="101">
        <v>9.7852219999999992</v>
      </c>
      <c r="J24" s="100">
        <v>2700.04</v>
      </c>
      <c r="K24" s="100">
        <v>9.7852219999999992</v>
      </c>
      <c r="L24" s="100">
        <v>2700.04</v>
      </c>
      <c r="M24" s="102">
        <v>3.6241026058873201E-3</v>
      </c>
      <c r="N24" s="28">
        <v>254.07900000000001</v>
      </c>
      <c r="O24" s="110">
        <v>0.92080836600124438</v>
      </c>
      <c r="P24" s="110">
        <v>217.44615635323922</v>
      </c>
      <c r="Q24" s="354">
        <v>55.24850196007467</v>
      </c>
    </row>
    <row r="25" spans="1:17" s="14" customFormat="1" ht="12.75" customHeight="1">
      <c r="A25" s="109"/>
      <c r="B25" s="31" t="s">
        <v>718</v>
      </c>
      <c r="C25" s="33" t="s">
        <v>694</v>
      </c>
      <c r="D25" s="32">
        <v>55</v>
      </c>
      <c r="E25" s="32">
        <v>1966</v>
      </c>
      <c r="F25" s="101">
        <v>22.84</v>
      </c>
      <c r="G25" s="101">
        <v>4.7270479999999999</v>
      </c>
      <c r="H25" s="101">
        <v>8.8000000000000007</v>
      </c>
      <c r="I25" s="101">
        <v>9.3129600000000003</v>
      </c>
      <c r="J25" s="100">
        <v>2564.02</v>
      </c>
      <c r="K25" s="100">
        <v>9.3129600000000003</v>
      </c>
      <c r="L25" s="100">
        <v>2564.02</v>
      </c>
      <c r="M25" s="102">
        <f>K25/L25</f>
        <v>3.6321713559176608E-3</v>
      </c>
      <c r="N25" s="28">
        <v>211.678</v>
      </c>
      <c r="O25" s="110">
        <f>K25*N25/J25</f>
        <v>0.76885076827793863</v>
      </c>
      <c r="P25" s="110">
        <f>M25*60*1000</f>
        <v>217.93028135505966</v>
      </c>
      <c r="Q25" s="354">
        <f>O25*60</f>
        <v>46.131046096676315</v>
      </c>
    </row>
    <row r="26" spans="1:17" s="14" customFormat="1" ht="12.75" customHeight="1">
      <c r="A26" s="109"/>
      <c r="B26" s="31" t="s">
        <v>718</v>
      </c>
      <c r="C26" s="33" t="s">
        <v>696</v>
      </c>
      <c r="D26" s="32">
        <v>60</v>
      </c>
      <c r="E26" s="32">
        <v>1986</v>
      </c>
      <c r="F26" s="101">
        <v>29.75</v>
      </c>
      <c r="G26" s="101">
        <v>6.5598380000000001</v>
      </c>
      <c r="H26" s="101">
        <v>9.2799999999999994</v>
      </c>
      <c r="I26" s="101">
        <v>13.910159999999999</v>
      </c>
      <c r="J26" s="100">
        <v>3808.22</v>
      </c>
      <c r="K26" s="100">
        <v>13.910159999999999</v>
      </c>
      <c r="L26" s="100">
        <v>3808.22</v>
      </c>
      <c r="M26" s="102">
        <f>K26/L26</f>
        <v>3.6526671253236422E-3</v>
      </c>
      <c r="N26" s="28">
        <v>211.678</v>
      </c>
      <c r="O26" s="110">
        <f>K26*N26/J26</f>
        <v>0.77318927175425789</v>
      </c>
      <c r="P26" s="110">
        <f>M26*60*1000</f>
        <v>219.16002751941855</v>
      </c>
      <c r="Q26" s="354">
        <f>O26*60</f>
        <v>46.391356305255471</v>
      </c>
    </row>
    <row r="27" spans="1:17" s="14" customFormat="1" ht="12.75" customHeight="1">
      <c r="A27" s="109"/>
      <c r="B27" s="31" t="s">
        <v>759</v>
      </c>
      <c r="C27" s="20" t="s">
        <v>722</v>
      </c>
      <c r="D27" s="23">
        <v>29</v>
      </c>
      <c r="E27" s="23">
        <v>1991</v>
      </c>
      <c r="F27" s="105">
        <v>12.96</v>
      </c>
      <c r="G27" s="105">
        <v>2.7869999999999999</v>
      </c>
      <c r="H27" s="105">
        <v>4.6399999999999997</v>
      </c>
      <c r="I27" s="105">
        <f>F27-G27-H27</f>
        <v>5.5330000000000021</v>
      </c>
      <c r="J27" s="106">
        <v>1509.61</v>
      </c>
      <c r="K27" s="106">
        <v>5.5330000000000004</v>
      </c>
      <c r="L27" s="106">
        <v>1509.61</v>
      </c>
      <c r="M27" s="79">
        <f>K27/L27</f>
        <v>3.6651850477938015E-3</v>
      </c>
      <c r="N27" s="27">
        <v>188.679</v>
      </c>
      <c r="O27" s="108">
        <f>M27*N27</f>
        <v>0.69154344963268666</v>
      </c>
      <c r="P27" s="108">
        <f>M27*60*1000</f>
        <v>219.9111028676281</v>
      </c>
      <c r="Q27" s="353">
        <f>P27*N27/1000</f>
        <v>41.492606977961202</v>
      </c>
    </row>
    <row r="28" spans="1:17" s="14" customFormat="1" ht="12.75" customHeight="1">
      <c r="A28" s="109"/>
      <c r="B28" s="32" t="s">
        <v>921</v>
      </c>
      <c r="C28" s="99" t="s">
        <v>863</v>
      </c>
      <c r="D28" s="32">
        <v>90</v>
      </c>
      <c r="E28" s="32">
        <v>1967</v>
      </c>
      <c r="F28" s="101">
        <v>42.311999999999998</v>
      </c>
      <c r="G28" s="101">
        <v>11.372999999999999</v>
      </c>
      <c r="H28" s="101">
        <v>14.4</v>
      </c>
      <c r="I28" s="101">
        <v>16.539000000000001</v>
      </c>
      <c r="J28" s="100">
        <v>4485</v>
      </c>
      <c r="K28" s="100">
        <v>16.539000000000001</v>
      </c>
      <c r="L28" s="100">
        <v>4485</v>
      </c>
      <c r="M28" s="102">
        <v>3.687625418060201E-3</v>
      </c>
      <c r="N28" s="28">
        <v>252.66200000000003</v>
      </c>
      <c r="O28" s="110">
        <v>0.93172281337792662</v>
      </c>
      <c r="P28" s="110">
        <v>221.25752508361208</v>
      </c>
      <c r="Q28" s="354">
        <v>55.903368802675608</v>
      </c>
    </row>
    <row r="29" spans="1:17" s="14" customFormat="1" ht="12.75" customHeight="1">
      <c r="A29" s="109"/>
      <c r="B29" s="31" t="s">
        <v>28</v>
      </c>
      <c r="C29" s="20" t="s">
        <v>39</v>
      </c>
      <c r="D29" s="23">
        <v>12</v>
      </c>
      <c r="E29" s="23" t="s">
        <v>35</v>
      </c>
      <c r="F29" s="105">
        <f>+G29+H29+I29</f>
        <v>5.6599810000000002</v>
      </c>
      <c r="G29" s="105">
        <v>1.1060140000000001</v>
      </c>
      <c r="H29" s="105">
        <v>1.92</v>
      </c>
      <c r="I29" s="105">
        <v>2.6339670000000002</v>
      </c>
      <c r="J29" s="106"/>
      <c r="K29" s="106">
        <v>2.6339670000000002</v>
      </c>
      <c r="L29" s="106">
        <v>701.24</v>
      </c>
      <c r="M29" s="107">
        <f>K29/L29</f>
        <v>3.7561562375221041E-3</v>
      </c>
      <c r="N29" s="27">
        <v>260.29199999999997</v>
      </c>
      <c r="O29" s="108">
        <f>M29*N29</f>
        <v>0.97769741937710342</v>
      </c>
      <c r="P29" s="108">
        <f>M29*60*1000</f>
        <v>225.36937425132624</v>
      </c>
      <c r="Q29" s="353">
        <f>P29*N29/1000</f>
        <v>58.6618451626262</v>
      </c>
    </row>
    <row r="30" spans="1:17" s="14" customFormat="1" ht="12.75" customHeight="1">
      <c r="A30" s="109"/>
      <c r="B30" s="32" t="s">
        <v>921</v>
      </c>
      <c r="C30" s="99" t="s">
        <v>864</v>
      </c>
      <c r="D30" s="32">
        <v>47</v>
      </c>
      <c r="E30" s="32">
        <v>2007</v>
      </c>
      <c r="F30" s="101">
        <v>24.164999999999999</v>
      </c>
      <c r="G30" s="101">
        <v>9.4913550000000004</v>
      </c>
      <c r="H30" s="101">
        <v>3.76</v>
      </c>
      <c r="I30" s="101">
        <v>10.913648</v>
      </c>
      <c r="J30" s="100">
        <v>2876.41</v>
      </c>
      <c r="K30" s="100">
        <v>10.913648</v>
      </c>
      <c r="L30" s="100">
        <v>2876.41</v>
      </c>
      <c r="M30" s="102">
        <v>3.7941906751819111E-3</v>
      </c>
      <c r="N30" s="28">
        <v>254.07900000000001</v>
      </c>
      <c r="O30" s="110">
        <v>0.96402417255954476</v>
      </c>
      <c r="P30" s="110">
        <v>227.65144051091465</v>
      </c>
      <c r="Q30" s="354">
        <v>57.841450353572682</v>
      </c>
    </row>
    <row r="31" spans="1:17" s="14" customFormat="1" ht="12.75" customHeight="1">
      <c r="A31" s="109"/>
      <c r="B31" s="31" t="s">
        <v>222</v>
      </c>
      <c r="C31" s="33" t="s">
        <v>189</v>
      </c>
      <c r="D31" s="32">
        <v>64</v>
      </c>
      <c r="E31" s="32" t="s">
        <v>130</v>
      </c>
      <c r="F31" s="101">
        <v>25.75</v>
      </c>
      <c r="G31" s="101">
        <v>6.81</v>
      </c>
      <c r="H31" s="101">
        <v>9.75</v>
      </c>
      <c r="I31" s="101">
        <v>9.19</v>
      </c>
      <c r="J31" s="100">
        <v>2419.35</v>
      </c>
      <c r="K31" s="100">
        <f>I31/J31*L31</f>
        <v>9.19</v>
      </c>
      <c r="L31" s="100">
        <v>2419.35</v>
      </c>
      <c r="M31" s="116">
        <f>K31/L31</f>
        <v>3.7985409304151941E-3</v>
      </c>
      <c r="N31" s="28">
        <v>237.40199999999999</v>
      </c>
      <c r="O31" s="110">
        <f>M31*N31</f>
        <v>0.90178121396242783</v>
      </c>
      <c r="P31" s="110">
        <f>M31*60*1000</f>
        <v>227.91245582491166</v>
      </c>
      <c r="Q31" s="354">
        <f>P31*N31/1000</f>
        <v>54.106872837745669</v>
      </c>
    </row>
    <row r="32" spans="1:17" s="14" customFormat="1" ht="12.75" customHeight="1">
      <c r="A32" s="109"/>
      <c r="B32" s="31" t="s">
        <v>759</v>
      </c>
      <c r="C32" s="20" t="s">
        <v>723</v>
      </c>
      <c r="D32" s="23">
        <v>24</v>
      </c>
      <c r="E32" s="23">
        <v>1969</v>
      </c>
      <c r="F32" s="105">
        <v>10.58</v>
      </c>
      <c r="G32" s="105">
        <v>1.504</v>
      </c>
      <c r="H32" s="105">
        <v>3.84</v>
      </c>
      <c r="I32" s="105">
        <f>F32-G32-H32</f>
        <v>5.2360000000000007</v>
      </c>
      <c r="J32" s="106">
        <v>1330.98</v>
      </c>
      <c r="K32" s="106">
        <v>3.4470000000000001</v>
      </c>
      <c r="L32" s="106">
        <v>906.69</v>
      </c>
      <c r="M32" s="79">
        <f>K32/L32</f>
        <v>3.8017403963868574E-3</v>
      </c>
      <c r="N32" s="27">
        <v>188.679</v>
      </c>
      <c r="O32" s="108">
        <f>M32*N32</f>
        <v>0.71730857624987587</v>
      </c>
      <c r="P32" s="108">
        <f>M32*60*1000</f>
        <v>228.10442378321144</v>
      </c>
      <c r="Q32" s="353">
        <f>P32*N32/1000</f>
        <v>43.038514574992547</v>
      </c>
    </row>
    <row r="33" spans="1:17" s="14" customFormat="1" ht="12.75" customHeight="1">
      <c r="A33" s="109"/>
      <c r="B33" s="32" t="s">
        <v>921</v>
      </c>
      <c r="C33" s="99" t="s">
        <v>865</v>
      </c>
      <c r="D33" s="32">
        <v>52</v>
      </c>
      <c r="E33" s="32">
        <v>2009</v>
      </c>
      <c r="F33" s="101">
        <v>23.119</v>
      </c>
      <c r="G33" s="101">
        <v>8.5744670000000003</v>
      </c>
      <c r="H33" s="101">
        <v>4.16</v>
      </c>
      <c r="I33" s="101">
        <v>10.384539</v>
      </c>
      <c r="J33" s="100">
        <v>2686.29</v>
      </c>
      <c r="K33" s="100">
        <v>10.384539</v>
      </c>
      <c r="L33" s="100">
        <v>2686.29</v>
      </c>
      <c r="M33" s="102">
        <v>3.8657550003908738E-3</v>
      </c>
      <c r="N33" s="28">
        <v>254.07900000000001</v>
      </c>
      <c r="O33" s="110">
        <v>0.9822071647443128</v>
      </c>
      <c r="P33" s="110">
        <v>231.94530002345243</v>
      </c>
      <c r="Q33" s="354">
        <v>58.932429884658767</v>
      </c>
    </row>
    <row r="34" spans="1:17" s="14" customFormat="1" ht="12.75" customHeight="1">
      <c r="A34" s="109"/>
      <c r="B34" s="31" t="s">
        <v>718</v>
      </c>
      <c r="C34" s="33" t="s">
        <v>693</v>
      </c>
      <c r="D34" s="32">
        <v>12</v>
      </c>
      <c r="E34" s="32">
        <v>1963</v>
      </c>
      <c r="F34" s="101">
        <v>4.6500000000000004</v>
      </c>
      <c r="G34" s="101">
        <v>0.62834199999999996</v>
      </c>
      <c r="H34" s="101">
        <v>1.92</v>
      </c>
      <c r="I34" s="101">
        <v>2.0992099999999998</v>
      </c>
      <c r="J34" s="100">
        <v>532.45000000000005</v>
      </c>
      <c r="K34" s="100">
        <v>2.0992099999999998</v>
      </c>
      <c r="L34" s="100">
        <v>532.45000000000005</v>
      </c>
      <c r="M34" s="102">
        <f>K34/L34</f>
        <v>3.9425485961123103E-3</v>
      </c>
      <c r="N34" s="28">
        <v>211.678</v>
      </c>
      <c r="O34" s="110">
        <f>K34*N34/J34</f>
        <v>0.83455080172786156</v>
      </c>
      <c r="P34" s="110">
        <f>M34*60*1000</f>
        <v>236.55291576673861</v>
      </c>
      <c r="Q34" s="354">
        <f>O34*60</f>
        <v>50.073048103671695</v>
      </c>
    </row>
    <row r="35" spans="1:17" s="14" customFormat="1" ht="12.75" customHeight="1">
      <c r="A35" s="109"/>
      <c r="B35" s="31" t="s">
        <v>522</v>
      </c>
      <c r="C35" s="20" t="s">
        <v>487</v>
      </c>
      <c r="D35" s="111">
        <v>45</v>
      </c>
      <c r="E35" s="23" t="s">
        <v>130</v>
      </c>
      <c r="F35" s="105">
        <f>G35+H35+I35</f>
        <v>19.03</v>
      </c>
      <c r="G35" s="105">
        <v>2.7030000000000003</v>
      </c>
      <c r="H35" s="105">
        <v>7.05</v>
      </c>
      <c r="I35" s="105">
        <v>9.277000000000001</v>
      </c>
      <c r="J35" s="106">
        <v>2331.34</v>
      </c>
      <c r="K35" s="106">
        <v>9.277000000000001</v>
      </c>
      <c r="L35" s="106">
        <v>2331.34</v>
      </c>
      <c r="M35" s="79">
        <f>K35/L35</f>
        <v>3.9792565648940096E-3</v>
      </c>
      <c r="N35" s="27">
        <v>220.02</v>
      </c>
      <c r="O35" s="108">
        <f>M35*N35</f>
        <v>0.87551602940798001</v>
      </c>
      <c r="P35" s="108">
        <f>M35*60*1000</f>
        <v>238.75539389364059</v>
      </c>
      <c r="Q35" s="353">
        <f>P35*N35/1000</f>
        <v>52.530961764478803</v>
      </c>
    </row>
    <row r="36" spans="1:17" s="14" customFormat="1" ht="12.75" customHeight="1">
      <c r="A36" s="109"/>
      <c r="B36" s="32" t="s">
        <v>921</v>
      </c>
      <c r="C36" s="99" t="s">
        <v>866</v>
      </c>
      <c r="D36" s="32">
        <v>62</v>
      </c>
      <c r="E36" s="32">
        <v>2007</v>
      </c>
      <c r="F36" s="101">
        <v>27.006</v>
      </c>
      <c r="G36" s="101">
        <v>11.263467</v>
      </c>
      <c r="H36" s="101">
        <v>0</v>
      </c>
      <c r="I36" s="101">
        <v>15.742539000000001</v>
      </c>
      <c r="J36" s="100">
        <v>3936.72</v>
      </c>
      <c r="K36" s="100">
        <v>15.742539000000001</v>
      </c>
      <c r="L36" s="100">
        <v>3936.72</v>
      </c>
      <c r="M36" s="102">
        <v>3.9988973053709694E-3</v>
      </c>
      <c r="N36" s="28">
        <v>254.07900000000001</v>
      </c>
      <c r="O36" s="110">
        <v>1.0160358284513507</v>
      </c>
      <c r="P36" s="110">
        <v>239.93383832225817</v>
      </c>
      <c r="Q36" s="354">
        <v>60.962149707081039</v>
      </c>
    </row>
    <row r="37" spans="1:17" s="14" customFormat="1" ht="12.75" customHeight="1">
      <c r="A37" s="109"/>
      <c r="B37" s="31" t="s">
        <v>346</v>
      </c>
      <c r="C37" s="85" t="s">
        <v>326</v>
      </c>
      <c r="D37" s="86">
        <v>60</v>
      </c>
      <c r="E37" s="86">
        <v>1974</v>
      </c>
      <c r="F37" s="87">
        <v>27.594999999999999</v>
      </c>
      <c r="G37" s="87">
        <v>5.163138</v>
      </c>
      <c r="H37" s="87">
        <v>9.6</v>
      </c>
      <c r="I37" s="87">
        <v>12.831852</v>
      </c>
      <c r="J37" s="117">
        <v>3124.65</v>
      </c>
      <c r="K37" s="117">
        <v>12.831852</v>
      </c>
      <c r="L37" s="117">
        <v>3124.65</v>
      </c>
      <c r="M37" s="118">
        <v>4.1066525850895295E-3</v>
      </c>
      <c r="N37" s="88">
        <v>274.89800000000002</v>
      </c>
      <c r="O37" s="119">
        <v>1.1289105823359415</v>
      </c>
      <c r="P37" s="119">
        <v>246.39915510537176</v>
      </c>
      <c r="Q37" s="356">
        <v>67.734634940156496</v>
      </c>
    </row>
    <row r="38" spans="1:17" s="14" customFormat="1" ht="12.75" customHeight="1">
      <c r="A38" s="109"/>
      <c r="B38" s="31" t="s">
        <v>118</v>
      </c>
      <c r="C38" s="20" t="s">
        <v>119</v>
      </c>
      <c r="D38" s="23">
        <v>40</v>
      </c>
      <c r="E38" s="23">
        <v>1985</v>
      </c>
      <c r="F38" s="105">
        <v>20.16</v>
      </c>
      <c r="G38" s="105">
        <v>4.4400000000000004</v>
      </c>
      <c r="H38" s="105">
        <v>6.4</v>
      </c>
      <c r="I38" s="105">
        <v>9.3209999999999997</v>
      </c>
      <c r="J38" s="106">
        <v>2266.1799999999998</v>
      </c>
      <c r="K38" s="106">
        <v>9.3209999999999997</v>
      </c>
      <c r="L38" s="106">
        <v>2266.1799999999998</v>
      </c>
      <c r="M38" s="107">
        <f>K38/L38</f>
        <v>4.1130889867530386E-3</v>
      </c>
      <c r="N38" s="27">
        <v>203.9</v>
      </c>
      <c r="O38" s="108">
        <f>M38*N38</f>
        <v>0.83865884439894456</v>
      </c>
      <c r="P38" s="108">
        <f>M38*60*1000</f>
        <v>246.78533920518231</v>
      </c>
      <c r="Q38" s="353">
        <f>P38*N38/1000</f>
        <v>50.319530663936675</v>
      </c>
    </row>
    <row r="39" spans="1:17" s="14" customFormat="1" ht="12.75" customHeight="1">
      <c r="A39" s="109"/>
      <c r="B39" s="31" t="s">
        <v>759</v>
      </c>
      <c r="C39" s="20" t="s">
        <v>724</v>
      </c>
      <c r="D39" s="23">
        <v>35</v>
      </c>
      <c r="E39" s="23">
        <v>1991</v>
      </c>
      <c r="F39" s="105">
        <v>19.387</v>
      </c>
      <c r="G39" s="105">
        <v>3.92</v>
      </c>
      <c r="H39" s="105">
        <v>5.44</v>
      </c>
      <c r="I39" s="105">
        <f>F39-G39-H39</f>
        <v>10.027000000000001</v>
      </c>
      <c r="J39" s="106">
        <v>2370.19</v>
      </c>
      <c r="K39" s="106">
        <v>9.452</v>
      </c>
      <c r="L39" s="106">
        <v>2295.2600000000002</v>
      </c>
      <c r="M39" s="79">
        <f>K39/L39</f>
        <v>4.1180519853959898E-3</v>
      </c>
      <c r="N39" s="27">
        <v>188.679</v>
      </c>
      <c r="O39" s="108">
        <f>M39*N39</f>
        <v>0.77698993055252996</v>
      </c>
      <c r="P39" s="108">
        <f>M39*60*1000</f>
        <v>247.08311912375939</v>
      </c>
      <c r="Q39" s="353">
        <f>P39*N39/1000</f>
        <v>46.619395833151799</v>
      </c>
    </row>
    <row r="40" spans="1:17" s="14" customFormat="1" ht="12.75" customHeight="1">
      <c r="A40" s="109"/>
      <c r="B40" s="32" t="s">
        <v>168</v>
      </c>
      <c r="C40" s="20" t="s">
        <v>131</v>
      </c>
      <c r="D40" s="23">
        <v>18</v>
      </c>
      <c r="E40" s="23" t="s">
        <v>130</v>
      </c>
      <c r="F40" s="105">
        <f>G40+H40+I40</f>
        <v>9.2689999999999984</v>
      </c>
      <c r="G40" s="105">
        <v>2.754</v>
      </c>
      <c r="H40" s="105">
        <v>2.34</v>
      </c>
      <c r="I40" s="105">
        <v>4.1749999999999998</v>
      </c>
      <c r="J40" s="106">
        <v>993.94</v>
      </c>
      <c r="K40" s="106">
        <v>4.1749999999999998</v>
      </c>
      <c r="L40" s="106">
        <v>993.94</v>
      </c>
      <c r="M40" s="107">
        <f>K40/L40</f>
        <v>4.2004547558202703E-3</v>
      </c>
      <c r="N40" s="27">
        <v>195.655</v>
      </c>
      <c r="O40" s="108">
        <f>M40*N40</f>
        <v>0.82183997525001495</v>
      </c>
      <c r="P40" s="108">
        <f>M40*60*1000</f>
        <v>252.02728534921621</v>
      </c>
      <c r="Q40" s="353">
        <f>P40*N40/1000</f>
        <v>49.310398515000898</v>
      </c>
    </row>
    <row r="41" spans="1:17" s="14" customFormat="1" ht="12" customHeight="1">
      <c r="A41" s="109"/>
      <c r="B41" s="31" t="s">
        <v>759</v>
      </c>
      <c r="C41" s="20" t="s">
        <v>725</v>
      </c>
      <c r="D41" s="23">
        <v>29</v>
      </c>
      <c r="E41" s="23">
        <v>1984</v>
      </c>
      <c r="F41" s="105">
        <v>10.292999999999999</v>
      </c>
      <c r="G41" s="105">
        <v>2.13</v>
      </c>
      <c r="H41" s="105">
        <v>1.889</v>
      </c>
      <c r="I41" s="105">
        <f>F41-G41-H41</f>
        <v>6.274</v>
      </c>
      <c r="J41" s="106">
        <v>1486.56</v>
      </c>
      <c r="K41" s="106">
        <v>6.274</v>
      </c>
      <c r="L41" s="106">
        <v>1486.56</v>
      </c>
      <c r="M41" s="79">
        <f>K41/L41</f>
        <v>4.2204821870627492E-3</v>
      </c>
      <c r="N41" s="27">
        <v>188.679</v>
      </c>
      <c r="O41" s="108">
        <f>M41*N41</f>
        <v>0.79631635857281247</v>
      </c>
      <c r="P41" s="108">
        <f>M41*60*1000</f>
        <v>253.22893122376493</v>
      </c>
      <c r="Q41" s="353">
        <f>P41*N41/1000</f>
        <v>47.778981514368745</v>
      </c>
    </row>
    <row r="42" spans="1:17" s="14" customFormat="1" ht="22.5">
      <c r="A42" s="109"/>
      <c r="B42" s="32" t="s">
        <v>564</v>
      </c>
      <c r="C42" s="93" t="s">
        <v>523</v>
      </c>
      <c r="D42" s="94">
        <v>20</v>
      </c>
      <c r="E42" s="95" t="s">
        <v>130</v>
      </c>
      <c r="F42" s="120">
        <v>9.2899999999999991</v>
      </c>
      <c r="G42" s="120">
        <v>2.2799999999999998</v>
      </c>
      <c r="H42" s="120">
        <v>3.2</v>
      </c>
      <c r="I42" s="120">
        <v>3.80803</v>
      </c>
      <c r="J42" s="121">
        <v>899.93</v>
      </c>
      <c r="K42" s="122">
        <v>3.80803</v>
      </c>
      <c r="L42" s="121">
        <v>899.93</v>
      </c>
      <c r="M42" s="123">
        <f>K42/L42</f>
        <v>4.2314735590545938E-3</v>
      </c>
      <c r="N42" s="124">
        <v>223.8</v>
      </c>
      <c r="O42" s="125">
        <f>M42*N42</f>
        <v>0.94700378251641815</v>
      </c>
      <c r="P42" s="125">
        <f>M42*60*1000</f>
        <v>253.88841354327562</v>
      </c>
      <c r="Q42" s="357">
        <f>P42*N42/1000</f>
        <v>56.820226950985088</v>
      </c>
    </row>
    <row r="43" spans="1:17" s="14" customFormat="1" ht="12.75" customHeight="1">
      <c r="A43" s="109"/>
      <c r="B43" s="32" t="s">
        <v>630</v>
      </c>
      <c r="C43" s="20" t="s">
        <v>597</v>
      </c>
      <c r="D43" s="23">
        <v>39</v>
      </c>
      <c r="E43" s="23">
        <v>1992</v>
      </c>
      <c r="F43" s="105">
        <f>G43+H43+I43</f>
        <v>19.554000000000002</v>
      </c>
      <c r="G43" s="105">
        <v>3.5421119999999999</v>
      </c>
      <c r="H43" s="105">
        <v>6.4</v>
      </c>
      <c r="I43" s="105">
        <v>9.6118880000000004</v>
      </c>
      <c r="J43" s="106">
        <v>2267.6400000000003</v>
      </c>
      <c r="K43" s="106">
        <f>I43</f>
        <v>9.6118880000000004</v>
      </c>
      <c r="L43" s="106">
        <f>J43</f>
        <v>2267.6400000000003</v>
      </c>
      <c r="M43" s="79">
        <f>K43/L43</f>
        <v>4.2387186678661511E-3</v>
      </c>
      <c r="N43" s="27">
        <v>210.04300000000001</v>
      </c>
      <c r="O43" s="108">
        <f>M43*N43</f>
        <v>0.89031318515461</v>
      </c>
      <c r="P43" s="108">
        <f>M43*60*1000</f>
        <v>254.32312007196904</v>
      </c>
      <c r="Q43" s="353">
        <f>P43*N43/1000</f>
        <v>53.41879110927659</v>
      </c>
    </row>
    <row r="44" spans="1:17" s="14" customFormat="1" ht="12.75" customHeight="1">
      <c r="A44" s="109"/>
      <c r="B44" s="32" t="s">
        <v>921</v>
      </c>
      <c r="C44" s="99" t="s">
        <v>867</v>
      </c>
      <c r="D44" s="32">
        <v>40</v>
      </c>
      <c r="E44" s="32">
        <v>2007</v>
      </c>
      <c r="F44" s="101">
        <v>20.053999999999998</v>
      </c>
      <c r="G44" s="101">
        <v>6.8348620000000002</v>
      </c>
      <c r="H44" s="101">
        <v>3.2</v>
      </c>
      <c r="I44" s="101">
        <v>10.019143</v>
      </c>
      <c r="J44" s="100">
        <v>2350.71</v>
      </c>
      <c r="K44" s="100">
        <v>10.019143</v>
      </c>
      <c r="L44" s="100">
        <v>2350.71</v>
      </c>
      <c r="M44" s="102">
        <v>4.2621773847050463E-3</v>
      </c>
      <c r="N44" s="28">
        <v>254.07900000000001</v>
      </c>
      <c r="O44" s="110">
        <v>1.0829297677284735</v>
      </c>
      <c r="P44" s="110">
        <v>255.73064308230275</v>
      </c>
      <c r="Q44" s="354">
        <v>64.975786063708398</v>
      </c>
    </row>
    <row r="45" spans="1:17" s="14" customFormat="1" ht="12.75" customHeight="1">
      <c r="A45" s="109"/>
      <c r="B45" s="32" t="s">
        <v>115</v>
      </c>
      <c r="C45" s="20" t="s">
        <v>90</v>
      </c>
      <c r="D45" s="23">
        <v>15</v>
      </c>
      <c r="E45" s="23">
        <v>2006</v>
      </c>
      <c r="F45" s="105">
        <v>7.8689999999999998</v>
      </c>
      <c r="G45" s="105">
        <v>1.9319999999999999</v>
      </c>
      <c r="H45" s="105">
        <v>1.2</v>
      </c>
      <c r="I45" s="105">
        <v>4.7359999999999998</v>
      </c>
      <c r="J45" s="106">
        <v>1104.46</v>
      </c>
      <c r="K45" s="106">
        <v>4.7359999999999998</v>
      </c>
      <c r="L45" s="106">
        <v>1104.46</v>
      </c>
      <c r="M45" s="107">
        <f>K45/L45</f>
        <v>4.2880683773065566E-3</v>
      </c>
      <c r="N45" s="27">
        <v>240.6</v>
      </c>
      <c r="O45" s="108">
        <f>M45*N45</f>
        <v>1.0317092515799575</v>
      </c>
      <c r="P45" s="108">
        <f>M45*60*1000</f>
        <v>257.28410263839339</v>
      </c>
      <c r="Q45" s="353">
        <f>P45*N45/1000</f>
        <v>61.902555094797449</v>
      </c>
    </row>
    <row r="46" spans="1:17" s="14" customFormat="1" ht="12.75" customHeight="1">
      <c r="A46" s="109"/>
      <c r="B46" s="32" t="s">
        <v>168</v>
      </c>
      <c r="C46" s="20" t="s">
        <v>132</v>
      </c>
      <c r="D46" s="23">
        <v>25</v>
      </c>
      <c r="E46" s="23">
        <v>2012</v>
      </c>
      <c r="F46" s="105">
        <f>G46+H46+I46</f>
        <v>9.6120000000000001</v>
      </c>
      <c r="G46" s="105">
        <v>1.3598400000000002</v>
      </c>
      <c r="H46" s="105">
        <v>1.92</v>
      </c>
      <c r="I46" s="105">
        <v>6.33216</v>
      </c>
      <c r="J46" s="106">
        <v>1472.33</v>
      </c>
      <c r="K46" s="106">
        <v>6.33216</v>
      </c>
      <c r="L46" s="106">
        <v>1472.33</v>
      </c>
      <c r="M46" s="107">
        <f>K46/L46</f>
        <v>4.3007749621348478E-3</v>
      </c>
      <c r="N46" s="27">
        <v>195.655</v>
      </c>
      <c r="O46" s="108">
        <f>M46*N46</f>
        <v>0.84146812521649361</v>
      </c>
      <c r="P46" s="108">
        <f>M46*60*1000</f>
        <v>258.04649772809086</v>
      </c>
      <c r="Q46" s="353">
        <f>P46*N46/1000</f>
        <v>50.488087512989615</v>
      </c>
    </row>
    <row r="47" spans="1:17" s="14" customFormat="1" ht="12.75" customHeight="1">
      <c r="A47" s="109"/>
      <c r="B47" s="32" t="s">
        <v>564</v>
      </c>
      <c r="C47" s="93" t="s">
        <v>524</v>
      </c>
      <c r="D47" s="94">
        <v>40</v>
      </c>
      <c r="E47" s="95" t="s">
        <v>130</v>
      </c>
      <c r="F47" s="120">
        <v>23.08</v>
      </c>
      <c r="G47" s="120">
        <v>5.87</v>
      </c>
      <c r="H47" s="120">
        <v>6.4</v>
      </c>
      <c r="I47" s="120">
        <v>10.81</v>
      </c>
      <c r="J47" s="121">
        <v>2495.71</v>
      </c>
      <c r="K47" s="122">
        <v>10.81</v>
      </c>
      <c r="L47" s="121">
        <v>2495.71</v>
      </c>
      <c r="M47" s="123">
        <f>K47/L47</f>
        <v>4.3314327385794021E-3</v>
      </c>
      <c r="N47" s="124">
        <v>223.8</v>
      </c>
      <c r="O47" s="125">
        <f>M47*N47</f>
        <v>0.96937464689407027</v>
      </c>
      <c r="P47" s="125">
        <f>M47*60*1000</f>
        <v>259.88596431476412</v>
      </c>
      <c r="Q47" s="357">
        <f>P47*N47/1000</f>
        <v>58.162478813644213</v>
      </c>
    </row>
    <row r="48" spans="1:17" s="14" customFormat="1" ht="12.75" customHeight="1">
      <c r="A48" s="109"/>
      <c r="B48" s="32" t="s">
        <v>921</v>
      </c>
      <c r="C48" s="99" t="s">
        <v>868</v>
      </c>
      <c r="D48" s="32">
        <v>40</v>
      </c>
      <c r="E48" s="32">
        <v>2007</v>
      </c>
      <c r="F48" s="101">
        <v>19.934999999999999</v>
      </c>
      <c r="G48" s="101">
        <v>6.5375290000000001</v>
      </c>
      <c r="H48" s="101">
        <v>3.2</v>
      </c>
      <c r="I48" s="101">
        <v>10.197479000000001</v>
      </c>
      <c r="J48" s="100">
        <v>2352.7399999999998</v>
      </c>
      <c r="K48" s="100">
        <v>10.197479000000001</v>
      </c>
      <c r="L48" s="100">
        <v>2352.7399999999998</v>
      </c>
      <c r="M48" s="102">
        <v>4.3342991575779739E-3</v>
      </c>
      <c r="N48" s="28">
        <v>254.07900000000001</v>
      </c>
      <c r="O48" s="110">
        <v>1.1012543956582541</v>
      </c>
      <c r="P48" s="110">
        <v>260.05794945467841</v>
      </c>
      <c r="Q48" s="354">
        <v>66.075263739495227</v>
      </c>
    </row>
    <row r="49" spans="1:17" s="14" customFormat="1" ht="12.75" customHeight="1">
      <c r="A49" s="109"/>
      <c r="B49" s="32" t="s">
        <v>459</v>
      </c>
      <c r="C49" s="34" t="s">
        <v>449</v>
      </c>
      <c r="D49" s="112">
        <v>45</v>
      </c>
      <c r="E49" s="112">
        <v>1975</v>
      </c>
      <c r="F49" s="91">
        <v>19.344000000000001</v>
      </c>
      <c r="G49" s="91">
        <v>1.8876630000000001</v>
      </c>
      <c r="H49" s="91">
        <v>7.2</v>
      </c>
      <c r="I49" s="91">
        <v>10.256335</v>
      </c>
      <c r="J49" s="113">
        <v>2325.2199999999998</v>
      </c>
      <c r="K49" s="113">
        <v>10.256335</v>
      </c>
      <c r="L49" s="113">
        <v>2325.2199999999998</v>
      </c>
      <c r="M49" s="126">
        <v>4.41090950533713E-3</v>
      </c>
      <c r="N49" s="92">
        <v>266.61400000000003</v>
      </c>
      <c r="O49" s="115">
        <v>1.1760102268559538</v>
      </c>
      <c r="P49" s="115">
        <v>264.65457032022783</v>
      </c>
      <c r="Q49" s="355">
        <v>70.560613611357226</v>
      </c>
    </row>
    <row r="50" spans="1:17" s="14" customFormat="1" ht="12.75" customHeight="1">
      <c r="A50" s="109"/>
      <c r="B50" s="31" t="s">
        <v>522</v>
      </c>
      <c r="C50" s="20" t="s">
        <v>488</v>
      </c>
      <c r="D50" s="111">
        <v>76</v>
      </c>
      <c r="E50" s="23" t="s">
        <v>130</v>
      </c>
      <c r="F50" s="105">
        <f>G50+H50+I50</f>
        <v>36.346000000000004</v>
      </c>
      <c r="G50" s="105">
        <v>6.5789999999999997</v>
      </c>
      <c r="H50" s="105">
        <v>12</v>
      </c>
      <c r="I50" s="105">
        <v>17.766999999999999</v>
      </c>
      <c r="J50" s="106">
        <v>4006.48</v>
      </c>
      <c r="K50" s="106">
        <v>17.766999999999999</v>
      </c>
      <c r="L50" s="106">
        <v>4006.48</v>
      </c>
      <c r="M50" s="79">
        <f>K50/L50</f>
        <v>4.4345660030750186E-3</v>
      </c>
      <c r="N50" s="27">
        <v>220.02</v>
      </c>
      <c r="O50" s="108">
        <f>M50*N50</f>
        <v>0.97569321199656567</v>
      </c>
      <c r="P50" s="108">
        <f>M50*60*1000</f>
        <v>266.07396018450112</v>
      </c>
      <c r="Q50" s="353">
        <f>P50*N50/1000</f>
        <v>58.54159271979394</v>
      </c>
    </row>
    <row r="51" spans="1:17" s="14" customFormat="1" ht="12.75" customHeight="1">
      <c r="A51" s="109"/>
      <c r="B51" s="31" t="s">
        <v>759</v>
      </c>
      <c r="C51" s="20" t="s">
        <v>726</v>
      </c>
      <c r="D51" s="23">
        <v>32</v>
      </c>
      <c r="E51" s="23">
        <v>1980</v>
      </c>
      <c r="F51" s="105">
        <v>16.074000000000002</v>
      </c>
      <c r="G51" s="105">
        <v>3.0030000000000001</v>
      </c>
      <c r="H51" s="105">
        <v>5.12</v>
      </c>
      <c r="I51" s="105">
        <f>F51-G51-H51</f>
        <v>7.9510000000000014</v>
      </c>
      <c r="J51" s="106">
        <v>1792.6</v>
      </c>
      <c r="K51" s="106">
        <v>7.9509999999999996</v>
      </c>
      <c r="L51" s="106">
        <v>1792.6</v>
      </c>
      <c r="M51" s="79">
        <f>K51/L51</f>
        <v>4.4354568782773622E-3</v>
      </c>
      <c r="N51" s="27">
        <v>188.679</v>
      </c>
      <c r="O51" s="108">
        <f>M51*N51</f>
        <v>0.8368775683364944</v>
      </c>
      <c r="P51" s="108">
        <f>M51*60*1000</f>
        <v>266.12741269664173</v>
      </c>
      <c r="Q51" s="353">
        <f>P51*N51/1000</f>
        <v>50.21265410018966</v>
      </c>
    </row>
    <row r="52" spans="1:17" s="14" customFormat="1" ht="12.75" customHeight="1">
      <c r="A52" s="109"/>
      <c r="B52" s="32" t="s">
        <v>564</v>
      </c>
      <c r="C52" s="93" t="s">
        <v>525</v>
      </c>
      <c r="D52" s="94">
        <v>45</v>
      </c>
      <c r="E52" s="95" t="s">
        <v>526</v>
      </c>
      <c r="F52" s="120">
        <v>21.63</v>
      </c>
      <c r="G52" s="120">
        <v>4.13</v>
      </c>
      <c r="H52" s="120">
        <v>7.2</v>
      </c>
      <c r="I52" s="120">
        <v>10.3</v>
      </c>
      <c r="J52" s="121">
        <v>2319.88</v>
      </c>
      <c r="K52" s="122">
        <v>10.3</v>
      </c>
      <c r="L52" s="121">
        <v>2319.88</v>
      </c>
      <c r="M52" s="123">
        <f>K52/L52</f>
        <v>4.439884821628705E-3</v>
      </c>
      <c r="N52" s="124">
        <v>223.8</v>
      </c>
      <c r="O52" s="125">
        <f>M52*N52</f>
        <v>0.99364622308050421</v>
      </c>
      <c r="P52" s="125">
        <f>M52*60*1000</f>
        <v>266.39308929772233</v>
      </c>
      <c r="Q52" s="357">
        <f>P52*N52/1000</f>
        <v>59.618773384830263</v>
      </c>
    </row>
    <row r="53" spans="1:17" s="14" customFormat="1" ht="12.75" customHeight="1">
      <c r="A53" s="109"/>
      <c r="B53" s="31" t="s">
        <v>522</v>
      </c>
      <c r="C53" s="20" t="s">
        <v>489</v>
      </c>
      <c r="D53" s="111">
        <v>75</v>
      </c>
      <c r="E53" s="23" t="s">
        <v>130</v>
      </c>
      <c r="F53" s="105">
        <f>G53+H53+I53</f>
        <v>34.237000999999999</v>
      </c>
      <c r="G53" s="105">
        <v>4.4880000000000004</v>
      </c>
      <c r="H53" s="105">
        <v>11.84</v>
      </c>
      <c r="I53" s="105">
        <v>17.909001</v>
      </c>
      <c r="J53" s="106">
        <v>3992.51</v>
      </c>
      <c r="K53" s="106">
        <v>17.909001</v>
      </c>
      <c r="L53" s="106">
        <v>3992.51</v>
      </c>
      <c r="M53" s="79">
        <f>K53/L53</f>
        <v>4.4856496289301714E-3</v>
      </c>
      <c r="N53" s="27">
        <v>220.02</v>
      </c>
      <c r="O53" s="108">
        <f>M53*N53</f>
        <v>0.98693263135721632</v>
      </c>
      <c r="P53" s="108">
        <f>M53*60*1000</f>
        <v>269.13897773581033</v>
      </c>
      <c r="Q53" s="353">
        <f>P53*N53/1000</f>
        <v>59.215957881432992</v>
      </c>
    </row>
    <row r="54" spans="1:17" s="14" customFormat="1" ht="12.75" customHeight="1">
      <c r="A54" s="109"/>
      <c r="B54" s="32" t="s">
        <v>168</v>
      </c>
      <c r="C54" s="20" t="s">
        <v>133</v>
      </c>
      <c r="D54" s="23">
        <v>20</v>
      </c>
      <c r="E54" s="23" t="s">
        <v>130</v>
      </c>
      <c r="F54" s="105">
        <f>G54+H54+I54</f>
        <v>11.194800000000001</v>
      </c>
      <c r="G54" s="105">
        <v>2.1530800000000001</v>
      </c>
      <c r="H54" s="105">
        <v>3.1999979999999999</v>
      </c>
      <c r="I54" s="105">
        <v>5.8417219999999999</v>
      </c>
      <c r="J54" s="106">
        <v>1298.9000000000001</v>
      </c>
      <c r="K54" s="106">
        <v>5.8417219999999999</v>
      </c>
      <c r="L54" s="106">
        <v>1298.9000000000001</v>
      </c>
      <c r="M54" s="107">
        <f>K54/L54</f>
        <v>4.4974378320117017E-3</v>
      </c>
      <c r="N54" s="27">
        <v>195.655</v>
      </c>
      <c r="O54" s="108">
        <f>M54*N54</f>
        <v>0.87994619902224946</v>
      </c>
      <c r="P54" s="108">
        <f>M54*60*1000</f>
        <v>269.84626992070207</v>
      </c>
      <c r="Q54" s="353">
        <f>P54*N54/1000</f>
        <v>52.79677194133496</v>
      </c>
    </row>
    <row r="55" spans="1:17" s="14" customFormat="1" ht="12.75" customHeight="1">
      <c r="A55" s="109"/>
      <c r="B55" s="31" t="s">
        <v>222</v>
      </c>
      <c r="C55" s="33" t="s">
        <v>188</v>
      </c>
      <c r="D55" s="32">
        <v>86</v>
      </c>
      <c r="E55" s="32">
        <v>2006</v>
      </c>
      <c r="F55" s="101">
        <v>37.74</v>
      </c>
      <c r="G55" s="101">
        <v>13.28</v>
      </c>
      <c r="H55" s="101">
        <v>0.67</v>
      </c>
      <c r="I55" s="101">
        <f>F55-G55-H55</f>
        <v>23.79</v>
      </c>
      <c r="J55" s="100">
        <v>5052.3900000000003</v>
      </c>
      <c r="K55" s="100">
        <f>I55/J55*L55</f>
        <v>23.790047086626327</v>
      </c>
      <c r="L55" s="100">
        <v>5052.3999999999996</v>
      </c>
      <c r="M55" s="116">
        <f>K55/L55</f>
        <v>4.708662632932137E-3</v>
      </c>
      <c r="N55" s="28">
        <v>237.40199999999999</v>
      </c>
      <c r="O55" s="110">
        <f>M55*N55</f>
        <v>1.1178459263833551</v>
      </c>
      <c r="P55" s="110">
        <f>M55*60*1000</f>
        <v>282.5197579759282</v>
      </c>
      <c r="Q55" s="354">
        <f>P55*N55/1000</f>
        <v>67.070755583001301</v>
      </c>
    </row>
    <row r="56" spans="1:17" s="14" customFormat="1" ht="12.75" customHeight="1">
      <c r="A56" s="109"/>
      <c r="B56" s="31" t="s">
        <v>759</v>
      </c>
      <c r="C56" s="20" t="s">
        <v>727</v>
      </c>
      <c r="D56" s="23">
        <v>75</v>
      </c>
      <c r="E56" s="23">
        <v>1976</v>
      </c>
      <c r="F56" s="105">
        <v>37.47</v>
      </c>
      <c r="G56" s="105">
        <v>6.8559999999999999</v>
      </c>
      <c r="H56" s="105">
        <v>11.867000000000001</v>
      </c>
      <c r="I56" s="105">
        <f>F56-G56-H56</f>
        <v>18.746999999999996</v>
      </c>
      <c r="J56" s="106">
        <v>3969.84</v>
      </c>
      <c r="K56" s="106">
        <v>18.747</v>
      </c>
      <c r="L56" s="106">
        <v>3969.84</v>
      </c>
      <c r="M56" s="79">
        <f>K56/L56</f>
        <v>4.7223565685266915E-3</v>
      </c>
      <c r="N56" s="27">
        <v>188.679</v>
      </c>
      <c r="O56" s="108">
        <f>M56*N56</f>
        <v>0.89100951499304759</v>
      </c>
      <c r="P56" s="108">
        <f>M56*60*1000</f>
        <v>283.34139411160146</v>
      </c>
      <c r="Q56" s="353">
        <f>P56*N56/1000</f>
        <v>53.460570899582855</v>
      </c>
    </row>
    <row r="57" spans="1:17" s="14" customFormat="1" ht="12.75" customHeight="1">
      <c r="A57" s="109"/>
      <c r="B57" s="31" t="s">
        <v>718</v>
      </c>
      <c r="C57" s="33" t="s">
        <v>691</v>
      </c>
      <c r="D57" s="32">
        <v>12</v>
      </c>
      <c r="E57" s="32">
        <v>1962</v>
      </c>
      <c r="F57" s="101">
        <v>5.43</v>
      </c>
      <c r="G57" s="101">
        <v>1.010249</v>
      </c>
      <c r="H57" s="101">
        <v>1.92</v>
      </c>
      <c r="I57" s="101">
        <v>2.501671</v>
      </c>
      <c r="J57" s="100">
        <v>528.27</v>
      </c>
      <c r="K57" s="100">
        <v>2.501671</v>
      </c>
      <c r="L57" s="100">
        <v>528.27</v>
      </c>
      <c r="M57" s="102">
        <f>K57/L57</f>
        <v>4.7355916482101955E-3</v>
      </c>
      <c r="N57" s="28">
        <v>211.678</v>
      </c>
      <c r="O57" s="110">
        <f>K57*N57/J57</f>
        <v>1.0024205689098378</v>
      </c>
      <c r="P57" s="110">
        <f>M57*60*1000</f>
        <v>284.13549889261174</v>
      </c>
      <c r="Q57" s="354">
        <f>O57*60</f>
        <v>60.145234134590268</v>
      </c>
    </row>
    <row r="58" spans="1:17" s="14" customFormat="1" ht="12.75" customHeight="1">
      <c r="A58" s="109"/>
      <c r="B58" s="32" t="s">
        <v>630</v>
      </c>
      <c r="C58" s="20" t="s">
        <v>596</v>
      </c>
      <c r="D58" s="23">
        <v>45</v>
      </c>
      <c r="E58" s="23">
        <v>1990</v>
      </c>
      <c r="F58" s="105">
        <f>G58+H58+I58</f>
        <v>22.719135000000001</v>
      </c>
      <c r="G58" s="105">
        <v>4.369135</v>
      </c>
      <c r="H58" s="105">
        <v>7.2</v>
      </c>
      <c r="I58" s="105">
        <v>11.15</v>
      </c>
      <c r="J58" s="106">
        <v>2333.65</v>
      </c>
      <c r="K58" s="106">
        <f>I58</f>
        <v>11.15</v>
      </c>
      <c r="L58" s="106">
        <f>J58</f>
        <v>2333.65</v>
      </c>
      <c r="M58" s="79">
        <f>K58/L58</f>
        <v>4.7779229961648064E-3</v>
      </c>
      <c r="N58" s="27">
        <v>210.04300000000001</v>
      </c>
      <c r="O58" s="108">
        <f>M58*N58</f>
        <v>1.0035692798834446</v>
      </c>
      <c r="P58" s="108">
        <f>M58*60*1000</f>
        <v>286.67537976988837</v>
      </c>
      <c r="Q58" s="353">
        <f>P58*N58/1000</f>
        <v>60.214156793006666</v>
      </c>
    </row>
    <row r="59" spans="1:17" s="14" customFormat="1" ht="12.75" customHeight="1">
      <c r="A59" s="109"/>
      <c r="B59" s="31" t="s">
        <v>522</v>
      </c>
      <c r="C59" s="20" t="s">
        <v>490</v>
      </c>
      <c r="D59" s="111">
        <v>24</v>
      </c>
      <c r="E59" s="23" t="s">
        <v>130</v>
      </c>
      <c r="F59" s="105">
        <f>G59+H59+I59</f>
        <v>10.409914000000001</v>
      </c>
      <c r="G59" s="105">
        <v>1.3445130000000001</v>
      </c>
      <c r="H59" s="105">
        <v>3.7600000000000002</v>
      </c>
      <c r="I59" s="105">
        <v>5.3054010000000007</v>
      </c>
      <c r="J59" s="106">
        <v>1107.9000000000001</v>
      </c>
      <c r="K59" s="106">
        <v>5.3054010000000007</v>
      </c>
      <c r="L59" s="106">
        <v>1107.9000000000001</v>
      </c>
      <c r="M59" s="79">
        <f>K59/L59</f>
        <v>4.7887002437043058E-3</v>
      </c>
      <c r="N59" s="27">
        <v>220.02</v>
      </c>
      <c r="O59" s="108">
        <f>M59*N59</f>
        <v>1.0536098276198214</v>
      </c>
      <c r="P59" s="108">
        <f>M59*60*1000</f>
        <v>287.32201462225839</v>
      </c>
      <c r="Q59" s="353">
        <f>P59*N59/1000</f>
        <v>63.216589657189296</v>
      </c>
    </row>
    <row r="60" spans="1:17" s="14" customFormat="1" ht="12.75" customHeight="1">
      <c r="A60" s="109"/>
      <c r="B60" s="31" t="s">
        <v>522</v>
      </c>
      <c r="C60" s="20" t="s">
        <v>491</v>
      </c>
      <c r="D60" s="111">
        <v>45</v>
      </c>
      <c r="E60" s="23" t="s">
        <v>130</v>
      </c>
      <c r="F60" s="105">
        <f>G60+H60+I60</f>
        <v>25.198131</v>
      </c>
      <c r="G60" s="105">
        <v>6.8381309999999997</v>
      </c>
      <c r="H60" s="105">
        <v>7.2</v>
      </c>
      <c r="I60" s="105">
        <v>11.16</v>
      </c>
      <c r="J60" s="106">
        <v>2328.9</v>
      </c>
      <c r="K60" s="106">
        <v>11.16</v>
      </c>
      <c r="L60" s="106">
        <v>2328.9</v>
      </c>
      <c r="M60" s="79">
        <f>K60/L60</f>
        <v>4.7919618704109239E-3</v>
      </c>
      <c r="N60" s="27">
        <v>220.02</v>
      </c>
      <c r="O60" s="108">
        <f>M60*N60</f>
        <v>1.0543274507278115</v>
      </c>
      <c r="P60" s="108">
        <f>M60*60*1000</f>
        <v>287.51771222465544</v>
      </c>
      <c r="Q60" s="353">
        <f>P60*N60/1000</f>
        <v>63.259647043668693</v>
      </c>
    </row>
    <row r="61" spans="1:17" s="14" customFormat="1" ht="12.75" customHeight="1">
      <c r="A61" s="109"/>
      <c r="B61" s="32" t="s">
        <v>921</v>
      </c>
      <c r="C61" s="99" t="s">
        <v>870</v>
      </c>
      <c r="D61" s="32">
        <v>70</v>
      </c>
      <c r="E61" s="32">
        <v>2008</v>
      </c>
      <c r="F61" s="101">
        <v>35.087000000000003</v>
      </c>
      <c r="G61" s="101">
        <v>11.73</v>
      </c>
      <c r="H61" s="101">
        <v>0</v>
      </c>
      <c r="I61" s="101">
        <v>23.356999999999999</v>
      </c>
      <c r="J61" s="100">
        <v>4787.37</v>
      </c>
      <c r="K61" s="100">
        <v>23.356999999999999</v>
      </c>
      <c r="L61" s="100">
        <v>4787.37</v>
      </c>
      <c r="M61" s="102">
        <v>4.8788792176079976E-3</v>
      </c>
      <c r="N61" s="28">
        <v>254.07900000000001</v>
      </c>
      <c r="O61" s="110">
        <v>1.2396207527306224</v>
      </c>
      <c r="P61" s="110">
        <v>292.73275305647985</v>
      </c>
      <c r="Q61" s="354">
        <v>74.377245163837344</v>
      </c>
    </row>
    <row r="62" spans="1:17" s="14" customFormat="1" ht="12.75" customHeight="1">
      <c r="A62" s="109"/>
      <c r="B62" s="32" t="s">
        <v>921</v>
      </c>
      <c r="C62" s="99" t="s">
        <v>869</v>
      </c>
      <c r="D62" s="32">
        <v>30</v>
      </c>
      <c r="E62" s="32">
        <v>1967</v>
      </c>
      <c r="F62" s="101">
        <v>15.897</v>
      </c>
      <c r="G62" s="101">
        <v>3.5190000000000001</v>
      </c>
      <c r="H62" s="101">
        <v>4.8</v>
      </c>
      <c r="I62" s="101">
        <v>7.5780000000000003</v>
      </c>
      <c r="J62" s="100">
        <v>1550</v>
      </c>
      <c r="K62" s="100">
        <v>7.5780000000000003</v>
      </c>
      <c r="L62" s="100">
        <v>1550</v>
      </c>
      <c r="M62" s="102">
        <v>4.8890322580645166E-3</v>
      </c>
      <c r="N62" s="28">
        <v>252.66200000000003</v>
      </c>
      <c r="O62" s="110">
        <v>1.2352726683870972</v>
      </c>
      <c r="P62" s="110">
        <v>293.341935483871</v>
      </c>
      <c r="Q62" s="354">
        <v>74.11636010322583</v>
      </c>
    </row>
    <row r="63" spans="1:17" s="14" customFormat="1" ht="12.75" customHeight="1">
      <c r="A63" s="109"/>
      <c r="B63" s="31" t="s">
        <v>118</v>
      </c>
      <c r="C63" s="20" t="s">
        <v>120</v>
      </c>
      <c r="D63" s="23">
        <v>30</v>
      </c>
      <c r="E63" s="23">
        <v>1990</v>
      </c>
      <c r="F63" s="105">
        <v>15.554</v>
      </c>
      <c r="G63" s="105">
        <v>2.8039999999999998</v>
      </c>
      <c r="H63" s="105">
        <v>4.8</v>
      </c>
      <c r="I63" s="105">
        <v>7.95</v>
      </c>
      <c r="J63" s="106">
        <v>1613.98</v>
      </c>
      <c r="K63" s="106">
        <v>7.95</v>
      </c>
      <c r="L63" s="106">
        <v>1613.98</v>
      </c>
      <c r="M63" s="107">
        <f>K63/L63</f>
        <v>4.9257115949392187E-3</v>
      </c>
      <c r="N63" s="27">
        <v>203.9</v>
      </c>
      <c r="O63" s="108">
        <f>M63*N63</f>
        <v>1.0043525942081066</v>
      </c>
      <c r="P63" s="108">
        <f>M63*60*1000</f>
        <v>295.54269569635312</v>
      </c>
      <c r="Q63" s="353">
        <f>P63*N63/1000</f>
        <v>60.261155652486408</v>
      </c>
    </row>
    <row r="64" spans="1:17" s="14" customFormat="1" ht="12.75" customHeight="1">
      <c r="A64" s="109"/>
      <c r="B64" s="32" t="s">
        <v>564</v>
      </c>
      <c r="C64" s="93" t="s">
        <v>527</v>
      </c>
      <c r="D64" s="94">
        <v>40</v>
      </c>
      <c r="E64" s="95" t="s">
        <v>130</v>
      </c>
      <c r="F64" s="120">
        <v>23.47</v>
      </c>
      <c r="G64" s="120">
        <v>3.74</v>
      </c>
      <c r="H64" s="120">
        <v>6.4</v>
      </c>
      <c r="I64" s="120">
        <v>13.33</v>
      </c>
      <c r="J64" s="121">
        <v>2612.13</v>
      </c>
      <c r="K64" s="122">
        <v>13.33</v>
      </c>
      <c r="L64" s="121">
        <v>2612.13</v>
      </c>
      <c r="M64" s="123">
        <f>K64/L64</f>
        <v>5.1031150823274488E-3</v>
      </c>
      <c r="N64" s="124">
        <v>223.8</v>
      </c>
      <c r="O64" s="125">
        <f>M64*N64</f>
        <v>1.1420771554248832</v>
      </c>
      <c r="P64" s="125">
        <f>M64*60*1000</f>
        <v>306.18690493964698</v>
      </c>
      <c r="Q64" s="357">
        <f>P64*N64/1000</f>
        <v>68.524629325492995</v>
      </c>
    </row>
    <row r="65" spans="1:17" s="14" customFormat="1" ht="12.75" customHeight="1">
      <c r="A65" s="109"/>
      <c r="B65" s="31" t="s">
        <v>315</v>
      </c>
      <c r="C65" s="127" t="s">
        <v>279</v>
      </c>
      <c r="D65" s="86">
        <v>55</v>
      </c>
      <c r="E65" s="86">
        <v>1993</v>
      </c>
      <c r="F65" s="87">
        <v>34.695</v>
      </c>
      <c r="G65" s="87">
        <v>7.7519999999999998</v>
      </c>
      <c r="H65" s="87">
        <v>8.64</v>
      </c>
      <c r="I65" s="87">
        <v>18.303007000000001</v>
      </c>
      <c r="J65" s="117">
        <v>3524.86</v>
      </c>
      <c r="K65" s="117">
        <v>18.303007000000001</v>
      </c>
      <c r="L65" s="117">
        <v>3524.86</v>
      </c>
      <c r="M65" s="118">
        <v>5.1925486402296826E-3</v>
      </c>
      <c r="N65" s="88">
        <v>258.221</v>
      </c>
      <c r="O65" s="119">
        <v>1.340825102428749</v>
      </c>
      <c r="P65" s="119">
        <v>311.55291841378096</v>
      </c>
      <c r="Q65" s="356">
        <v>80.449506145724939</v>
      </c>
    </row>
    <row r="66" spans="1:17" s="14" customFormat="1" ht="12.75" customHeight="1">
      <c r="A66" s="109"/>
      <c r="B66" s="31" t="s">
        <v>447</v>
      </c>
      <c r="C66" s="89" t="s">
        <v>427</v>
      </c>
      <c r="D66" s="90">
        <v>50</v>
      </c>
      <c r="E66" s="90">
        <v>1973</v>
      </c>
      <c r="F66" s="91">
        <v>24.991</v>
      </c>
      <c r="G66" s="91">
        <v>3.3224969999999998</v>
      </c>
      <c r="H66" s="91">
        <v>8.01</v>
      </c>
      <c r="I66" s="91">
        <v>13.6585</v>
      </c>
      <c r="J66" s="113">
        <v>2622.52</v>
      </c>
      <c r="K66" s="113">
        <v>13.6585</v>
      </c>
      <c r="L66" s="113">
        <v>2622.52</v>
      </c>
      <c r="M66" s="114">
        <v>5.2081585650443083E-3</v>
      </c>
      <c r="N66" s="92">
        <v>229.88100000000003</v>
      </c>
      <c r="O66" s="115">
        <v>1.1972566990909508</v>
      </c>
      <c r="P66" s="115">
        <v>312.48951390265847</v>
      </c>
      <c r="Q66" s="355">
        <v>71.835401945457036</v>
      </c>
    </row>
    <row r="67" spans="1:17" s="14" customFormat="1" ht="12.75" customHeight="1">
      <c r="A67" s="109"/>
      <c r="B67" s="31" t="s">
        <v>118</v>
      </c>
      <c r="C67" s="20" t="s">
        <v>121</v>
      </c>
      <c r="D67" s="23">
        <v>50</v>
      </c>
      <c r="E67" s="23">
        <v>1980</v>
      </c>
      <c r="F67" s="105">
        <v>26.245000000000001</v>
      </c>
      <c r="G67" s="105">
        <v>5.0570000000000004</v>
      </c>
      <c r="H67" s="105">
        <v>7.92</v>
      </c>
      <c r="I67" s="105">
        <v>13.268000000000001</v>
      </c>
      <c r="J67" s="106">
        <v>2544.91</v>
      </c>
      <c r="K67" s="106">
        <v>13.268000000000001</v>
      </c>
      <c r="L67" s="106">
        <v>2544.91</v>
      </c>
      <c r="M67" s="107">
        <f>K67/L67</f>
        <v>5.2135438974266288E-3</v>
      </c>
      <c r="N67" s="27">
        <v>203.9</v>
      </c>
      <c r="O67" s="108">
        <f>M67*N67</f>
        <v>1.0630416006852896</v>
      </c>
      <c r="P67" s="108">
        <f>M67*60*1000</f>
        <v>312.8126338455977</v>
      </c>
      <c r="Q67" s="353">
        <f>P67*N67/1000</f>
        <v>63.782496041117376</v>
      </c>
    </row>
    <row r="68" spans="1:17" s="14" customFormat="1" ht="12.75" customHeight="1">
      <c r="A68" s="109"/>
      <c r="B68" s="31" t="s">
        <v>346</v>
      </c>
      <c r="C68" s="127" t="s">
        <v>316</v>
      </c>
      <c r="D68" s="86">
        <v>20</v>
      </c>
      <c r="E68" s="86">
        <v>1976</v>
      </c>
      <c r="F68" s="87">
        <v>16.032</v>
      </c>
      <c r="G68" s="87">
        <v>3.9780000000000002</v>
      </c>
      <c r="H68" s="87">
        <v>3.04</v>
      </c>
      <c r="I68" s="87">
        <v>9.0139999999999993</v>
      </c>
      <c r="J68" s="117">
        <v>1720.29</v>
      </c>
      <c r="K68" s="117">
        <v>9.0139999999999993</v>
      </c>
      <c r="L68" s="117">
        <v>1720.29</v>
      </c>
      <c r="M68" s="118">
        <v>5.2398142173703272E-3</v>
      </c>
      <c r="N68" s="88">
        <v>274.89800000000002</v>
      </c>
      <c r="O68" s="119">
        <v>1.4404144487266684</v>
      </c>
      <c r="P68" s="119">
        <v>314.38885304221964</v>
      </c>
      <c r="Q68" s="356">
        <v>86.424866923600106</v>
      </c>
    </row>
    <row r="69" spans="1:17" s="14" customFormat="1" ht="12.75" customHeight="1">
      <c r="A69" s="109"/>
      <c r="B69" s="31" t="s">
        <v>759</v>
      </c>
      <c r="C69" s="20" t="s">
        <v>728</v>
      </c>
      <c r="D69" s="23">
        <v>60</v>
      </c>
      <c r="E69" s="23">
        <v>1970</v>
      </c>
      <c r="F69" s="105">
        <v>30.556999999999999</v>
      </c>
      <c r="G69" s="105">
        <v>6.1890000000000001</v>
      </c>
      <c r="H69" s="105">
        <v>9.6</v>
      </c>
      <c r="I69" s="105">
        <f>F69-G69-H69</f>
        <v>14.767999999999999</v>
      </c>
      <c r="J69" s="106">
        <v>2808.22</v>
      </c>
      <c r="K69" s="106">
        <v>14.768000000000001</v>
      </c>
      <c r="L69" s="106">
        <v>2808.22</v>
      </c>
      <c r="M69" s="79">
        <f>K69/L69</f>
        <v>5.2588472413130031E-3</v>
      </c>
      <c r="N69" s="27">
        <v>188.679</v>
      </c>
      <c r="O69" s="108">
        <f>M69*N69</f>
        <v>0.99223403864369608</v>
      </c>
      <c r="P69" s="108">
        <f>M69*60*1000</f>
        <v>315.53083447878015</v>
      </c>
      <c r="Q69" s="353">
        <f>P69*N69/1000</f>
        <v>59.534042318621758</v>
      </c>
    </row>
    <row r="70" spans="1:17" s="14" customFormat="1" ht="12.75" customHeight="1">
      <c r="A70" s="109"/>
      <c r="B70" s="32" t="s">
        <v>921</v>
      </c>
      <c r="C70" s="99" t="s">
        <v>871</v>
      </c>
      <c r="D70" s="32">
        <v>116</v>
      </c>
      <c r="E70" s="32">
        <v>2007</v>
      </c>
      <c r="F70" s="101">
        <v>59.636000000000003</v>
      </c>
      <c r="G70" s="101">
        <v>22.525639999999999</v>
      </c>
      <c r="H70" s="101">
        <v>0</v>
      </c>
      <c r="I70" s="101">
        <v>37.110367000000004</v>
      </c>
      <c r="J70" s="100">
        <v>7056.51</v>
      </c>
      <c r="K70" s="100">
        <v>37.110367000000004</v>
      </c>
      <c r="L70" s="100">
        <v>7056.51</v>
      </c>
      <c r="M70" s="102">
        <v>5.2590256373192985E-3</v>
      </c>
      <c r="N70" s="28">
        <v>254.07900000000001</v>
      </c>
      <c r="O70" s="110">
        <v>1.3362079749044502</v>
      </c>
      <c r="P70" s="110">
        <v>315.54153823915794</v>
      </c>
      <c r="Q70" s="354">
        <v>80.172478494267011</v>
      </c>
    </row>
    <row r="71" spans="1:17" s="14" customFormat="1" ht="12.75" customHeight="1">
      <c r="A71" s="109"/>
      <c r="B71" s="32" t="s">
        <v>564</v>
      </c>
      <c r="C71" s="96" t="s">
        <v>528</v>
      </c>
      <c r="D71" s="94">
        <v>20</v>
      </c>
      <c r="E71" s="95" t="s">
        <v>526</v>
      </c>
      <c r="F71" s="120">
        <v>9.49</v>
      </c>
      <c r="G71" s="120">
        <v>1.2</v>
      </c>
      <c r="H71" s="120">
        <v>3.2</v>
      </c>
      <c r="I71" s="120">
        <v>5.09</v>
      </c>
      <c r="J71" s="121">
        <v>960.25</v>
      </c>
      <c r="K71" s="122">
        <v>5.09</v>
      </c>
      <c r="L71" s="122">
        <v>960.25</v>
      </c>
      <c r="M71" s="123">
        <f>K71/L71</f>
        <v>5.3007029419422022E-3</v>
      </c>
      <c r="N71" s="124">
        <v>223.8</v>
      </c>
      <c r="O71" s="125">
        <f>M71*N71</f>
        <v>1.186297318406665</v>
      </c>
      <c r="P71" s="125">
        <f>M71*60*1000</f>
        <v>318.04217651653209</v>
      </c>
      <c r="Q71" s="357">
        <f>P71*N71/1000</f>
        <v>71.177839104399879</v>
      </c>
    </row>
    <row r="72" spans="1:17" s="14" customFormat="1" ht="12.75" customHeight="1">
      <c r="A72" s="109"/>
      <c r="B72" s="31" t="s">
        <v>759</v>
      </c>
      <c r="C72" s="128" t="s">
        <v>729</v>
      </c>
      <c r="D72" s="23">
        <v>34</v>
      </c>
      <c r="E72" s="23">
        <v>1983</v>
      </c>
      <c r="F72" s="105">
        <v>19.91</v>
      </c>
      <c r="G72" s="105">
        <v>3.08</v>
      </c>
      <c r="H72" s="105">
        <v>5.12</v>
      </c>
      <c r="I72" s="105">
        <f>F72-G72-H72</f>
        <v>11.709999999999997</v>
      </c>
      <c r="J72" s="106">
        <v>2162.61</v>
      </c>
      <c r="K72" s="106">
        <v>9.8249999999999993</v>
      </c>
      <c r="L72" s="106">
        <v>1814.57</v>
      </c>
      <c r="M72" s="79">
        <f>K72/L72</f>
        <v>5.4145059160021379E-3</v>
      </c>
      <c r="N72" s="27">
        <v>188.679</v>
      </c>
      <c r="O72" s="108">
        <f>M72*N72</f>
        <v>1.0216035617253674</v>
      </c>
      <c r="P72" s="108">
        <f>M72*60*1000</f>
        <v>324.87035496012828</v>
      </c>
      <c r="Q72" s="353">
        <f>P72*N72/1000</f>
        <v>61.296213703522042</v>
      </c>
    </row>
    <row r="73" spans="1:17" s="14" customFormat="1" ht="12.75" customHeight="1">
      <c r="A73" s="109"/>
      <c r="B73" s="32" t="s">
        <v>168</v>
      </c>
      <c r="C73" s="20" t="s">
        <v>134</v>
      </c>
      <c r="D73" s="23">
        <v>60</v>
      </c>
      <c r="E73" s="23">
        <v>1965</v>
      </c>
      <c r="F73" s="105">
        <f>G73+H73+I73</f>
        <v>29.278999999999996</v>
      </c>
      <c r="G73" s="105">
        <v>4.9022230000000002</v>
      </c>
      <c r="H73" s="105">
        <v>9.52</v>
      </c>
      <c r="I73" s="105">
        <v>14.856776999999999</v>
      </c>
      <c r="J73" s="106">
        <v>2700.7200000000003</v>
      </c>
      <c r="K73" s="106">
        <v>14.856776999999999</v>
      </c>
      <c r="L73" s="106">
        <v>2700.7200000000003</v>
      </c>
      <c r="M73" s="107">
        <f>K73/L73</f>
        <v>5.5010430551852832E-3</v>
      </c>
      <c r="N73" s="27">
        <v>195.655</v>
      </c>
      <c r="O73" s="108">
        <f>M73*N73</f>
        <v>1.0763065789622766</v>
      </c>
      <c r="P73" s="108">
        <f>M73*60*1000</f>
        <v>330.06258331111701</v>
      </c>
      <c r="Q73" s="353">
        <f>P73*N73/1000</f>
        <v>64.578394737736602</v>
      </c>
    </row>
    <row r="74" spans="1:17" s="14" customFormat="1" ht="12.75" customHeight="1">
      <c r="A74" s="109"/>
      <c r="B74" s="31" t="s">
        <v>759</v>
      </c>
      <c r="C74" s="20" t="s">
        <v>730</v>
      </c>
      <c r="D74" s="23">
        <v>45</v>
      </c>
      <c r="E74" s="23">
        <v>1976</v>
      </c>
      <c r="F74" s="105">
        <v>23.23</v>
      </c>
      <c r="G74" s="105">
        <v>3.3879999999999999</v>
      </c>
      <c r="H74" s="105">
        <v>7.12</v>
      </c>
      <c r="I74" s="105">
        <f>F74-G74-H74</f>
        <v>12.721999999999998</v>
      </c>
      <c r="J74" s="106">
        <v>2308.42</v>
      </c>
      <c r="K74" s="106">
        <v>12.722</v>
      </c>
      <c r="L74" s="106">
        <v>2308.42</v>
      </c>
      <c r="M74" s="79">
        <f>K74/L74</f>
        <v>5.5111288240441512E-3</v>
      </c>
      <c r="N74" s="27">
        <v>188.679</v>
      </c>
      <c r="O74" s="108">
        <f>M74*N74</f>
        <v>1.0398342753918264</v>
      </c>
      <c r="P74" s="108">
        <f>M74*60*1000</f>
        <v>330.66772944264903</v>
      </c>
      <c r="Q74" s="353">
        <f>P74*N74/1000</f>
        <v>62.390056523509578</v>
      </c>
    </row>
    <row r="75" spans="1:17" s="14" customFormat="1" ht="12.75" customHeight="1">
      <c r="A75" s="109"/>
      <c r="B75" s="31" t="s">
        <v>522</v>
      </c>
      <c r="C75" s="20" t="s">
        <v>492</v>
      </c>
      <c r="D75" s="111">
        <v>53</v>
      </c>
      <c r="E75" s="23" t="s">
        <v>130</v>
      </c>
      <c r="F75" s="105">
        <f>G75+H75+I75</f>
        <v>25.413600000000002</v>
      </c>
      <c r="G75" s="105">
        <v>3.2639999999999998</v>
      </c>
      <c r="H75" s="105">
        <v>8.24</v>
      </c>
      <c r="I75" s="105">
        <v>13.909600000000001</v>
      </c>
      <c r="J75" s="106">
        <v>2517.62</v>
      </c>
      <c r="K75" s="106">
        <v>13.909600000000001</v>
      </c>
      <c r="L75" s="106">
        <v>2517.62</v>
      </c>
      <c r="M75" s="79">
        <f>K75/L75</f>
        <v>5.5249005012670705E-3</v>
      </c>
      <c r="N75" s="27">
        <v>220.02</v>
      </c>
      <c r="O75" s="108">
        <f>M75*N75</f>
        <v>1.215588608288781</v>
      </c>
      <c r="P75" s="108">
        <f>M75*60*1000</f>
        <v>331.49403007602422</v>
      </c>
      <c r="Q75" s="353">
        <f>P75*N75/1000</f>
        <v>72.935316497326852</v>
      </c>
    </row>
    <row r="76" spans="1:17" s="14" customFormat="1" ht="12.75" customHeight="1">
      <c r="A76" s="109"/>
      <c r="B76" s="31" t="s">
        <v>222</v>
      </c>
      <c r="C76" s="33" t="s">
        <v>184</v>
      </c>
      <c r="D76" s="32">
        <v>60</v>
      </c>
      <c r="E76" s="32">
        <v>2005</v>
      </c>
      <c r="F76" s="101">
        <v>40.31</v>
      </c>
      <c r="G76" s="101">
        <v>10.93</v>
      </c>
      <c r="H76" s="101">
        <v>2.1</v>
      </c>
      <c r="I76" s="101">
        <v>27.28</v>
      </c>
      <c r="J76" s="100">
        <v>4933.47</v>
      </c>
      <c r="K76" s="100">
        <f>I76/J76*L76</f>
        <v>26.47174179634213</v>
      </c>
      <c r="L76" s="100">
        <v>4787.3</v>
      </c>
      <c r="M76" s="116">
        <f>K76/L76</f>
        <v>5.5295765455146174E-3</v>
      </c>
      <c r="N76" s="28">
        <v>237.40199999999999</v>
      </c>
      <c r="O76" s="110">
        <f>M76*N76</f>
        <v>1.3127325310582612</v>
      </c>
      <c r="P76" s="110">
        <f>M76*60*1000</f>
        <v>331.77459273087709</v>
      </c>
      <c r="Q76" s="354">
        <f>P76*N76/1000</f>
        <v>78.763951863495677</v>
      </c>
    </row>
    <row r="77" spans="1:17" s="14" customFormat="1" ht="12.75" customHeight="1">
      <c r="A77" s="109"/>
      <c r="B77" s="32" t="s">
        <v>168</v>
      </c>
      <c r="C77" s="20" t="s">
        <v>135</v>
      </c>
      <c r="D77" s="23">
        <v>22</v>
      </c>
      <c r="E77" s="23" t="s">
        <v>130</v>
      </c>
      <c r="F77" s="105">
        <f>G77+H77+I77</f>
        <v>13.008000000000003</v>
      </c>
      <c r="G77" s="105">
        <v>2.6630200000000004</v>
      </c>
      <c r="H77" s="105">
        <v>3.52</v>
      </c>
      <c r="I77" s="105">
        <v>6.8249800000000009</v>
      </c>
      <c r="J77" s="106">
        <v>1230.47</v>
      </c>
      <c r="K77" s="106">
        <v>6.8249800000000009</v>
      </c>
      <c r="L77" s="106">
        <v>1230.47</v>
      </c>
      <c r="M77" s="107">
        <f>K77/L77</f>
        <v>5.546644778011655E-3</v>
      </c>
      <c r="N77" s="27">
        <v>195.655</v>
      </c>
      <c r="O77" s="108">
        <f>M77*N77</f>
        <v>1.0852287840418704</v>
      </c>
      <c r="P77" s="108">
        <f>M77*60*1000</f>
        <v>332.79868668069929</v>
      </c>
      <c r="Q77" s="353">
        <f>P77*N77/1000</f>
        <v>65.113727042512224</v>
      </c>
    </row>
    <row r="78" spans="1:17" s="14" customFormat="1" ht="12.75" customHeight="1">
      <c r="A78" s="109"/>
      <c r="B78" s="31" t="s">
        <v>759</v>
      </c>
      <c r="C78" s="20" t="s">
        <v>731</v>
      </c>
      <c r="D78" s="23">
        <v>30</v>
      </c>
      <c r="E78" s="23">
        <v>1990</v>
      </c>
      <c r="F78" s="105">
        <v>17.13</v>
      </c>
      <c r="G78" s="105">
        <v>3.331</v>
      </c>
      <c r="H78" s="105">
        <v>4.8</v>
      </c>
      <c r="I78" s="105">
        <f>F78-G78-H78</f>
        <v>8.9989999999999988</v>
      </c>
      <c r="J78" s="106">
        <v>1622.41</v>
      </c>
      <c r="K78" s="106">
        <v>8.8230000000000004</v>
      </c>
      <c r="L78" s="106">
        <v>1590.59</v>
      </c>
      <c r="M78" s="79">
        <f>K78/L78</f>
        <v>5.5469982836557508E-3</v>
      </c>
      <c r="N78" s="27">
        <v>188.679</v>
      </c>
      <c r="O78" s="108">
        <f>M78*N78</f>
        <v>1.0466020891618835</v>
      </c>
      <c r="P78" s="108">
        <f>M78*60*1000</f>
        <v>332.81989701934504</v>
      </c>
      <c r="Q78" s="353">
        <f>P78*N78/1000</f>
        <v>62.796125349713002</v>
      </c>
    </row>
    <row r="79" spans="1:17" s="14" customFormat="1" ht="12.75" customHeight="1">
      <c r="A79" s="109"/>
      <c r="B79" s="31" t="s">
        <v>346</v>
      </c>
      <c r="C79" s="127" t="s">
        <v>317</v>
      </c>
      <c r="D79" s="86">
        <v>55</v>
      </c>
      <c r="E79" s="86">
        <v>1967</v>
      </c>
      <c r="F79" s="87">
        <v>28.991</v>
      </c>
      <c r="G79" s="87">
        <v>5.8541550000000004</v>
      </c>
      <c r="H79" s="87">
        <v>8.8000000000000007</v>
      </c>
      <c r="I79" s="87">
        <v>14.336847000000001</v>
      </c>
      <c r="J79" s="117">
        <v>2582.1799999999998</v>
      </c>
      <c r="K79" s="117">
        <v>14.336847000000001</v>
      </c>
      <c r="L79" s="117">
        <v>2582.1799999999998</v>
      </c>
      <c r="M79" s="118">
        <v>5.5522260260709947E-3</v>
      </c>
      <c r="N79" s="88">
        <v>274.89800000000002</v>
      </c>
      <c r="O79" s="119">
        <v>1.5262958301148644</v>
      </c>
      <c r="P79" s="119">
        <v>333.13356156425965</v>
      </c>
      <c r="Q79" s="356">
        <v>91.577749806891859</v>
      </c>
    </row>
    <row r="80" spans="1:17" s="14" customFormat="1" ht="12.75" customHeight="1">
      <c r="A80" s="109"/>
      <c r="B80" s="31" t="s">
        <v>522</v>
      </c>
      <c r="C80" s="20" t="s">
        <v>493</v>
      </c>
      <c r="D80" s="111">
        <v>23</v>
      </c>
      <c r="E80" s="23" t="s">
        <v>130</v>
      </c>
      <c r="F80" s="105">
        <f>G80+H80+I80</f>
        <v>10.900020000000001</v>
      </c>
      <c r="G80" s="105">
        <v>1.1220000000000001</v>
      </c>
      <c r="H80" s="105">
        <v>3.6</v>
      </c>
      <c r="I80" s="105">
        <v>6.1780200000000001</v>
      </c>
      <c r="J80" s="106">
        <v>1109.31</v>
      </c>
      <c r="K80" s="106">
        <v>6.1780200000000001</v>
      </c>
      <c r="L80" s="106">
        <v>1109.31</v>
      </c>
      <c r="M80" s="79">
        <f>K80/L80</f>
        <v>5.5692457473564654E-3</v>
      </c>
      <c r="N80" s="27">
        <v>220.02</v>
      </c>
      <c r="O80" s="108">
        <f>M80*N80</f>
        <v>1.2253454493333695</v>
      </c>
      <c r="P80" s="108">
        <f>M80*60*1000</f>
        <v>334.15474484138792</v>
      </c>
      <c r="Q80" s="353">
        <f>P80*N80/1000</f>
        <v>73.520726960002165</v>
      </c>
    </row>
    <row r="81" spans="1:17" s="14" customFormat="1" ht="12.75" customHeight="1">
      <c r="A81" s="109"/>
      <c r="B81" s="31" t="s">
        <v>447</v>
      </c>
      <c r="C81" s="89" t="s">
        <v>428</v>
      </c>
      <c r="D81" s="90">
        <v>32</v>
      </c>
      <c r="E81" s="90">
        <v>1973</v>
      </c>
      <c r="F81" s="91">
        <v>17.286000000000001</v>
      </c>
      <c r="G81" s="91">
        <v>2.283525</v>
      </c>
      <c r="H81" s="91">
        <v>5.13</v>
      </c>
      <c r="I81" s="91">
        <v>9.8724790000000002</v>
      </c>
      <c r="J81" s="113">
        <v>1758.16</v>
      </c>
      <c r="K81" s="113">
        <v>9.8724790000000002</v>
      </c>
      <c r="L81" s="113">
        <v>1758.16</v>
      </c>
      <c r="M81" s="114">
        <v>5.6152335396095921E-3</v>
      </c>
      <c r="N81" s="92">
        <v>229.88100000000003</v>
      </c>
      <c r="O81" s="115">
        <v>1.2908355013189927</v>
      </c>
      <c r="P81" s="115">
        <v>336.91401237657556</v>
      </c>
      <c r="Q81" s="355">
        <v>77.450130079139583</v>
      </c>
    </row>
    <row r="82" spans="1:17" s="14" customFormat="1" ht="12.75" customHeight="1">
      <c r="A82" s="109"/>
      <c r="B82" s="31" t="s">
        <v>522</v>
      </c>
      <c r="C82" s="20" t="s">
        <v>494</v>
      </c>
      <c r="D82" s="111">
        <v>44</v>
      </c>
      <c r="E82" s="23" t="s">
        <v>130</v>
      </c>
      <c r="F82" s="105">
        <f>G82+H82+I82</f>
        <v>22.6</v>
      </c>
      <c r="G82" s="105">
        <v>2.2949999999999999</v>
      </c>
      <c r="H82" s="105">
        <v>7.04</v>
      </c>
      <c r="I82" s="105">
        <v>13.265000000000001</v>
      </c>
      <c r="J82" s="106">
        <v>2361.19</v>
      </c>
      <c r="K82" s="106">
        <v>13.265000000000001</v>
      </c>
      <c r="L82" s="106">
        <v>2361.19</v>
      </c>
      <c r="M82" s="79">
        <f>K82/L82</f>
        <v>5.6179299421054638E-3</v>
      </c>
      <c r="N82" s="27">
        <v>220.02</v>
      </c>
      <c r="O82" s="108">
        <f>M82*N82</f>
        <v>1.2360569458620443</v>
      </c>
      <c r="P82" s="108">
        <f>M82*60*1000</f>
        <v>337.07579652632779</v>
      </c>
      <c r="Q82" s="353">
        <f>P82*N82/1000</f>
        <v>74.16341675172265</v>
      </c>
    </row>
    <row r="83" spans="1:17" s="14" customFormat="1" ht="12.75" customHeight="1">
      <c r="A83" s="109"/>
      <c r="B83" s="31" t="s">
        <v>222</v>
      </c>
      <c r="C83" s="33" t="s">
        <v>186</v>
      </c>
      <c r="D83" s="32">
        <v>118</v>
      </c>
      <c r="E83" s="32">
        <v>2007</v>
      </c>
      <c r="F83" s="101">
        <v>80.040000000000006</v>
      </c>
      <c r="G83" s="101">
        <v>19.940000000000001</v>
      </c>
      <c r="H83" s="101">
        <v>16.46</v>
      </c>
      <c r="I83" s="101">
        <f>F83-G83-H83</f>
        <v>43.640000000000008</v>
      </c>
      <c r="J83" s="100">
        <v>7732.26</v>
      </c>
      <c r="K83" s="100">
        <f>I83/J83*L83</f>
        <v>39.404037215510094</v>
      </c>
      <c r="L83" s="100">
        <v>6981.72</v>
      </c>
      <c r="M83" s="116">
        <f>K83/L83</f>
        <v>5.6438867808376869E-3</v>
      </c>
      <c r="N83" s="28">
        <v>237.40199999999999</v>
      </c>
      <c r="O83" s="110">
        <f>M83*N83</f>
        <v>1.3398700095444285</v>
      </c>
      <c r="P83" s="110">
        <f>M83*60*1000</f>
        <v>338.63320685026122</v>
      </c>
      <c r="Q83" s="354">
        <f>P83*N83/1000</f>
        <v>80.392200572665715</v>
      </c>
    </row>
    <row r="84" spans="1:17" s="14" customFormat="1" ht="12.75" customHeight="1">
      <c r="A84" s="109"/>
      <c r="B84" s="31" t="s">
        <v>522</v>
      </c>
      <c r="C84" s="20" t="s">
        <v>495</v>
      </c>
      <c r="D84" s="111">
        <v>20</v>
      </c>
      <c r="E84" s="23" t="s">
        <v>130</v>
      </c>
      <c r="F84" s="105">
        <f>G84+H84+I84</f>
        <v>11.79</v>
      </c>
      <c r="G84" s="105">
        <v>1.53</v>
      </c>
      <c r="H84" s="105">
        <v>3.2</v>
      </c>
      <c r="I84" s="105">
        <v>7.06</v>
      </c>
      <c r="J84" s="106">
        <v>1239.08</v>
      </c>
      <c r="K84" s="106">
        <v>7.06</v>
      </c>
      <c r="L84" s="106">
        <v>1239.08</v>
      </c>
      <c r="M84" s="79">
        <f>K84/L84</f>
        <v>5.6977757691190241E-3</v>
      </c>
      <c r="N84" s="27">
        <v>220.02</v>
      </c>
      <c r="O84" s="108">
        <f>M84*N84</f>
        <v>1.2536246247215677</v>
      </c>
      <c r="P84" s="108">
        <f>M84*60*1000</f>
        <v>341.86654614714143</v>
      </c>
      <c r="Q84" s="353">
        <f>P84*N84/1000</f>
        <v>75.217477483294061</v>
      </c>
    </row>
    <row r="85" spans="1:17" s="14" customFormat="1" ht="12.75" customHeight="1">
      <c r="A85" s="109"/>
      <c r="B85" s="32" t="s">
        <v>426</v>
      </c>
      <c r="C85" s="89" t="s">
        <v>402</v>
      </c>
      <c r="D85" s="90">
        <v>21</v>
      </c>
      <c r="E85" s="90">
        <v>2010</v>
      </c>
      <c r="F85" s="91">
        <v>10.034000000000001</v>
      </c>
      <c r="G85" s="91">
        <v>2.2440000000000002</v>
      </c>
      <c r="H85" s="91">
        <v>2</v>
      </c>
      <c r="I85" s="91">
        <v>5.7899989999999999</v>
      </c>
      <c r="J85" s="113">
        <v>1013.26</v>
      </c>
      <c r="K85" s="113">
        <v>5.7899989999999999</v>
      </c>
      <c r="L85" s="113">
        <v>1013.26</v>
      </c>
      <c r="M85" s="114">
        <v>5.7142283323135231E-3</v>
      </c>
      <c r="N85" s="92">
        <v>273.37200000000001</v>
      </c>
      <c r="O85" s="115">
        <v>1.5621100276612125</v>
      </c>
      <c r="P85" s="115">
        <v>342.85369993881136</v>
      </c>
      <c r="Q85" s="355">
        <v>93.726601659672738</v>
      </c>
    </row>
    <row r="86" spans="1:17" s="14" customFormat="1" ht="12.75" customHeight="1">
      <c r="A86" s="109"/>
      <c r="B86" s="32" t="s">
        <v>564</v>
      </c>
      <c r="C86" s="96" t="s">
        <v>534</v>
      </c>
      <c r="D86" s="94">
        <v>54</v>
      </c>
      <c r="E86" s="95" t="s">
        <v>130</v>
      </c>
      <c r="F86" s="120">
        <v>32.43</v>
      </c>
      <c r="G86" s="120">
        <v>6.66</v>
      </c>
      <c r="H86" s="120">
        <v>8.64</v>
      </c>
      <c r="I86" s="120">
        <v>17.13</v>
      </c>
      <c r="J86" s="121">
        <v>2987.33</v>
      </c>
      <c r="K86" s="122">
        <v>17.13</v>
      </c>
      <c r="L86" s="121">
        <v>2987.33</v>
      </c>
      <c r="M86" s="123">
        <f>K86/L86</f>
        <v>5.7342175119588397E-3</v>
      </c>
      <c r="N86" s="124">
        <v>223.8</v>
      </c>
      <c r="O86" s="125">
        <f>M86*N86</f>
        <v>1.2833178791763884</v>
      </c>
      <c r="P86" s="125">
        <f>M86*60*1000</f>
        <v>344.05305071753037</v>
      </c>
      <c r="Q86" s="357">
        <f>P86*N86/1000</f>
        <v>76.999072750583309</v>
      </c>
    </row>
    <row r="87" spans="1:17" s="14" customFormat="1" ht="12.75" customHeight="1">
      <c r="A87" s="109"/>
      <c r="B87" s="31" t="s">
        <v>522</v>
      </c>
      <c r="C87" s="20" t="s">
        <v>496</v>
      </c>
      <c r="D87" s="111">
        <v>75</v>
      </c>
      <c r="E87" s="23" t="s">
        <v>130</v>
      </c>
      <c r="F87" s="105">
        <f>G87+H87+I87</f>
        <v>41.204100000000004</v>
      </c>
      <c r="G87" s="105">
        <v>6.3239999999999998</v>
      </c>
      <c r="H87" s="105">
        <v>11.92</v>
      </c>
      <c r="I87" s="105">
        <v>22.960100000000004</v>
      </c>
      <c r="J87" s="106">
        <v>3988.9900000000002</v>
      </c>
      <c r="K87" s="106">
        <v>22.960100000000004</v>
      </c>
      <c r="L87" s="106">
        <v>3988.9900000000002</v>
      </c>
      <c r="M87" s="79">
        <f>K87/L87</f>
        <v>5.7558680267436125E-3</v>
      </c>
      <c r="N87" s="27">
        <v>220.02</v>
      </c>
      <c r="O87" s="108">
        <f>M87*N87</f>
        <v>1.2664060832441297</v>
      </c>
      <c r="P87" s="108">
        <f>M87*60*1000</f>
        <v>345.35208160461673</v>
      </c>
      <c r="Q87" s="353">
        <f>P87*N87/1000</f>
        <v>75.984364994647777</v>
      </c>
    </row>
    <row r="88" spans="1:17" s="14" customFormat="1" ht="12.75" customHeight="1">
      <c r="A88" s="109"/>
      <c r="B88" s="31" t="s">
        <v>759</v>
      </c>
      <c r="C88" s="20" t="s">
        <v>732</v>
      </c>
      <c r="D88" s="23">
        <v>45</v>
      </c>
      <c r="E88" s="23">
        <v>1989</v>
      </c>
      <c r="F88" s="105">
        <v>25.045000000000002</v>
      </c>
      <c r="G88" s="105">
        <v>4.41</v>
      </c>
      <c r="H88" s="105">
        <v>7.2</v>
      </c>
      <c r="I88" s="105">
        <f>F88-G88-H88</f>
        <v>13.435000000000002</v>
      </c>
      <c r="J88" s="106">
        <v>2332.0100000000002</v>
      </c>
      <c r="K88" s="106">
        <v>13.435</v>
      </c>
      <c r="L88" s="106">
        <v>2332.0100000000002</v>
      </c>
      <c r="M88" s="79">
        <f>K88/L88</f>
        <v>5.7611245234797442E-3</v>
      </c>
      <c r="N88" s="27">
        <v>188.679</v>
      </c>
      <c r="O88" s="108">
        <f>M88*N88</f>
        <v>1.0870032139656347</v>
      </c>
      <c r="P88" s="108">
        <f>M88*60*1000</f>
        <v>345.66747140878465</v>
      </c>
      <c r="Q88" s="353">
        <f>P88*N88/1000</f>
        <v>65.220192837938072</v>
      </c>
    </row>
    <row r="89" spans="1:17" s="14" customFormat="1" ht="12.75" customHeight="1">
      <c r="A89" s="109"/>
      <c r="B89" s="31" t="s">
        <v>759</v>
      </c>
      <c r="C89" s="20" t="s">
        <v>733</v>
      </c>
      <c r="D89" s="23">
        <v>22</v>
      </c>
      <c r="E89" s="23">
        <v>1989</v>
      </c>
      <c r="F89" s="105">
        <v>12</v>
      </c>
      <c r="G89" s="105">
        <v>1.6839999999999999</v>
      </c>
      <c r="H89" s="105">
        <v>3.52</v>
      </c>
      <c r="I89" s="105">
        <f>F89-G89-H89</f>
        <v>6.7960000000000012</v>
      </c>
      <c r="J89" s="106">
        <v>1176.23</v>
      </c>
      <c r="K89" s="106">
        <v>6.7960000000000003</v>
      </c>
      <c r="L89" s="106">
        <v>1176.23</v>
      </c>
      <c r="M89" s="79">
        <f>K89/L89</f>
        <v>5.7777815563282691E-3</v>
      </c>
      <c r="N89" s="27">
        <v>188.679</v>
      </c>
      <c r="O89" s="108">
        <f>M89*N89</f>
        <v>1.0901460462664614</v>
      </c>
      <c r="P89" s="108">
        <f>M89*60*1000</f>
        <v>346.66689337969615</v>
      </c>
      <c r="Q89" s="353">
        <f>P89*N89/1000</f>
        <v>65.408762775987697</v>
      </c>
    </row>
    <row r="90" spans="1:17" s="14" customFormat="1" ht="12.75" customHeight="1">
      <c r="A90" s="109"/>
      <c r="B90" s="32" t="s">
        <v>564</v>
      </c>
      <c r="C90" s="93" t="s">
        <v>529</v>
      </c>
      <c r="D90" s="94">
        <v>52</v>
      </c>
      <c r="E90" s="95">
        <v>2007</v>
      </c>
      <c r="F90" s="120">
        <v>27.77</v>
      </c>
      <c r="G90" s="120">
        <v>0</v>
      </c>
      <c r="H90" s="120">
        <v>5.5941000000000001</v>
      </c>
      <c r="I90" s="120">
        <v>22.177099999999999</v>
      </c>
      <c r="J90" s="121">
        <v>3767.48</v>
      </c>
      <c r="K90" s="122">
        <v>22.177099999999999</v>
      </c>
      <c r="L90" s="121">
        <v>3767.48</v>
      </c>
      <c r="M90" s="123">
        <f>K90/L90</f>
        <v>5.8864546062620104E-3</v>
      </c>
      <c r="N90" s="124">
        <v>223.8</v>
      </c>
      <c r="O90" s="125">
        <f>M90*N90</f>
        <v>1.3173885408814381</v>
      </c>
      <c r="P90" s="125">
        <f>M90*60*1000</f>
        <v>353.18727637572061</v>
      </c>
      <c r="Q90" s="357">
        <f>P90*N90/1000</f>
        <v>79.043312452886283</v>
      </c>
    </row>
    <row r="91" spans="1:17" s="14" customFormat="1" ht="12.75" customHeight="1">
      <c r="A91" s="109"/>
      <c r="B91" s="31" t="s">
        <v>222</v>
      </c>
      <c r="C91" s="33" t="s">
        <v>190</v>
      </c>
      <c r="D91" s="32">
        <v>51</v>
      </c>
      <c r="E91" s="32">
        <v>2005</v>
      </c>
      <c r="F91" s="101">
        <v>28.77</v>
      </c>
      <c r="G91" s="101">
        <v>6.45</v>
      </c>
      <c r="H91" s="101">
        <v>4.08</v>
      </c>
      <c r="I91" s="101">
        <f>F91-G91-H91</f>
        <v>18.240000000000002</v>
      </c>
      <c r="J91" s="100">
        <v>3073.94</v>
      </c>
      <c r="K91" s="100">
        <f>I91/J91*L91</f>
        <v>17.811108349544885</v>
      </c>
      <c r="L91" s="100">
        <v>3001.66</v>
      </c>
      <c r="M91" s="116">
        <f>K91/L91</f>
        <v>5.9337527733137286E-3</v>
      </c>
      <c r="N91" s="28">
        <v>237.40199999999999</v>
      </c>
      <c r="O91" s="110">
        <f>M91*N91</f>
        <v>1.4086847758902257</v>
      </c>
      <c r="P91" s="110">
        <f>M91*60*1000</f>
        <v>356.02516639882373</v>
      </c>
      <c r="Q91" s="354">
        <f>P91*N91/1000</f>
        <v>84.521086553413554</v>
      </c>
    </row>
    <row r="92" spans="1:17" s="14" customFormat="1" ht="12.75" customHeight="1">
      <c r="A92" s="109"/>
      <c r="B92" s="31" t="s">
        <v>522</v>
      </c>
      <c r="C92" s="20" t="s">
        <v>497</v>
      </c>
      <c r="D92" s="111">
        <v>102</v>
      </c>
      <c r="E92" s="23" t="s">
        <v>130</v>
      </c>
      <c r="F92" s="105">
        <f>G92+H92+I92</f>
        <v>48.599499999999999</v>
      </c>
      <c r="G92" s="105">
        <v>6.12</v>
      </c>
      <c r="H92" s="105">
        <v>16</v>
      </c>
      <c r="I92" s="105">
        <v>26.479499999999998</v>
      </c>
      <c r="J92" s="106">
        <v>4426.4800000000005</v>
      </c>
      <c r="K92" s="106">
        <v>26.479499999999998</v>
      </c>
      <c r="L92" s="106">
        <v>4426.4800000000005</v>
      </c>
      <c r="M92" s="79">
        <f>K92/L92</f>
        <v>5.9820670148741199E-3</v>
      </c>
      <c r="N92" s="27">
        <v>220.02</v>
      </c>
      <c r="O92" s="108">
        <f>M92*N92</f>
        <v>1.3161743846126039</v>
      </c>
      <c r="P92" s="108">
        <f>M92*60*1000</f>
        <v>358.92402089244717</v>
      </c>
      <c r="Q92" s="353">
        <f>P92*N92/1000</f>
        <v>78.970463076756232</v>
      </c>
    </row>
    <row r="93" spans="1:17" s="14" customFormat="1" ht="12.75" customHeight="1">
      <c r="A93" s="109"/>
      <c r="B93" s="31" t="s">
        <v>718</v>
      </c>
      <c r="C93" s="33" t="s">
        <v>692</v>
      </c>
      <c r="D93" s="32">
        <v>12</v>
      </c>
      <c r="E93" s="32">
        <v>1962</v>
      </c>
      <c r="F93" s="101">
        <v>6</v>
      </c>
      <c r="G93" s="101">
        <v>0.873139</v>
      </c>
      <c r="H93" s="101">
        <v>1.92</v>
      </c>
      <c r="I93" s="101">
        <v>3.2068599999999998</v>
      </c>
      <c r="J93" s="100">
        <v>533.70000000000005</v>
      </c>
      <c r="K93" s="100">
        <v>3.2068599999999998</v>
      </c>
      <c r="L93" s="100">
        <v>533.70000000000005</v>
      </c>
      <c r="M93" s="102">
        <f>K93/L93</f>
        <v>6.0087314970957454E-3</v>
      </c>
      <c r="N93" s="28">
        <v>211.678</v>
      </c>
      <c r="O93" s="110">
        <f>K93*N93/J93</f>
        <v>1.2719162658422334</v>
      </c>
      <c r="P93" s="110">
        <f>M93*60*1000</f>
        <v>360.52388982574473</v>
      </c>
      <c r="Q93" s="354">
        <f>O93*60</f>
        <v>76.314975950534006</v>
      </c>
    </row>
    <row r="94" spans="1:17" s="14" customFormat="1" ht="12.75" customHeight="1">
      <c r="A94" s="109"/>
      <c r="B94" s="31" t="s">
        <v>522</v>
      </c>
      <c r="C94" s="20" t="s">
        <v>498</v>
      </c>
      <c r="D94" s="111">
        <v>44</v>
      </c>
      <c r="E94" s="23" t="s">
        <v>130</v>
      </c>
      <c r="F94" s="105">
        <f>G94+H94+I94</f>
        <v>23.436999999999998</v>
      </c>
      <c r="G94" s="105">
        <v>2.3460000000000001</v>
      </c>
      <c r="H94" s="105">
        <v>6.8100000000000005</v>
      </c>
      <c r="I94" s="105">
        <v>14.280999999999999</v>
      </c>
      <c r="J94" s="106">
        <v>2373.2600000000002</v>
      </c>
      <c r="K94" s="106">
        <v>14.280999999999999</v>
      </c>
      <c r="L94" s="106">
        <v>2373.2600000000002</v>
      </c>
      <c r="M94" s="79">
        <f>K94/L94</f>
        <v>6.0174612136891861E-3</v>
      </c>
      <c r="N94" s="27">
        <v>220.02</v>
      </c>
      <c r="O94" s="108">
        <f>M94*N94</f>
        <v>1.3239618162358948</v>
      </c>
      <c r="P94" s="108">
        <f>M94*60*1000</f>
        <v>361.04767282135117</v>
      </c>
      <c r="Q94" s="353">
        <f>P94*N94/1000</f>
        <v>79.437708974153693</v>
      </c>
    </row>
    <row r="95" spans="1:17" s="14" customFormat="1" ht="12.75" customHeight="1">
      <c r="A95" s="109"/>
      <c r="B95" s="32" t="s">
        <v>630</v>
      </c>
      <c r="C95" s="20" t="s">
        <v>598</v>
      </c>
      <c r="D95" s="23">
        <v>45</v>
      </c>
      <c r="E95" s="23">
        <v>1974</v>
      </c>
      <c r="F95" s="105">
        <f>G95+H95+I95</f>
        <v>26.200001</v>
      </c>
      <c r="G95" s="105">
        <v>5.11287</v>
      </c>
      <c r="H95" s="105">
        <v>7.2</v>
      </c>
      <c r="I95" s="105">
        <v>13.887131</v>
      </c>
      <c r="J95" s="106">
        <v>2307.02</v>
      </c>
      <c r="K95" s="106">
        <f>I95</f>
        <v>13.887131</v>
      </c>
      <c r="L95" s="106">
        <f>J95</f>
        <v>2307.02</v>
      </c>
      <c r="M95" s="79">
        <f>K95/L95</f>
        <v>6.0195104507113073E-3</v>
      </c>
      <c r="N95" s="27">
        <v>210.04300000000001</v>
      </c>
      <c r="O95" s="108">
        <f>M95*N95</f>
        <v>1.2643560335987551</v>
      </c>
      <c r="P95" s="108">
        <f>M95*60*1000</f>
        <v>361.17062704267846</v>
      </c>
      <c r="Q95" s="353">
        <f>P95*N95/1000</f>
        <v>75.861362015925323</v>
      </c>
    </row>
    <row r="96" spans="1:17" s="14" customFormat="1" ht="12.75" customHeight="1">
      <c r="A96" s="109"/>
      <c r="B96" s="31" t="s">
        <v>718</v>
      </c>
      <c r="C96" s="33" t="s">
        <v>690</v>
      </c>
      <c r="D96" s="32">
        <v>12</v>
      </c>
      <c r="E96" s="32">
        <v>1962</v>
      </c>
      <c r="F96" s="101">
        <v>6.14</v>
      </c>
      <c r="G96" s="101">
        <v>0.99082300000000001</v>
      </c>
      <c r="H96" s="101">
        <v>1.92</v>
      </c>
      <c r="I96" s="101">
        <v>3.231096</v>
      </c>
      <c r="J96" s="100">
        <v>533.5</v>
      </c>
      <c r="K96" s="100">
        <v>3.231096</v>
      </c>
      <c r="L96" s="100">
        <v>533.5</v>
      </c>
      <c r="M96" s="102">
        <f>K96/L96</f>
        <v>6.0564123711340208E-3</v>
      </c>
      <c r="N96" s="28">
        <v>211.678</v>
      </c>
      <c r="O96" s="110">
        <f>K96*N96/J96</f>
        <v>1.2820092578969073</v>
      </c>
      <c r="P96" s="110">
        <f>M96*60*1000</f>
        <v>363.38474226804124</v>
      </c>
      <c r="Q96" s="354">
        <f>O96*60</f>
        <v>76.920555473814446</v>
      </c>
    </row>
    <row r="97" spans="1:17" s="14" customFormat="1" ht="12.75" customHeight="1">
      <c r="A97" s="109"/>
      <c r="B97" s="31" t="s">
        <v>522</v>
      </c>
      <c r="C97" s="20" t="s">
        <v>499</v>
      </c>
      <c r="D97" s="111">
        <v>11</v>
      </c>
      <c r="E97" s="23" t="s">
        <v>130</v>
      </c>
      <c r="F97" s="105">
        <f>G97+H97+I97</f>
        <v>6.9020109999999999</v>
      </c>
      <c r="G97" s="105">
        <v>2.1808109999999998</v>
      </c>
      <c r="H97" s="105">
        <v>1.46</v>
      </c>
      <c r="I97" s="105">
        <v>3.2612000000000001</v>
      </c>
      <c r="J97" s="106">
        <v>538.45000000000005</v>
      </c>
      <c r="K97" s="106">
        <v>3.2612000000000001</v>
      </c>
      <c r="L97" s="106">
        <v>538.45000000000005</v>
      </c>
      <c r="M97" s="79">
        <f>K97/L97</f>
        <v>6.056644070944377E-3</v>
      </c>
      <c r="N97" s="27">
        <v>220.02</v>
      </c>
      <c r="O97" s="108">
        <f>M97*N97</f>
        <v>1.3325828284891819</v>
      </c>
      <c r="P97" s="108">
        <f>M97*60*1000</f>
        <v>363.39864425666264</v>
      </c>
      <c r="Q97" s="353">
        <f>P97*N97/1000</f>
        <v>79.95496970935092</v>
      </c>
    </row>
    <row r="98" spans="1:17" s="14" customFormat="1" ht="12.75" customHeight="1">
      <c r="A98" s="109"/>
      <c r="B98" s="32" t="s">
        <v>168</v>
      </c>
      <c r="C98" s="20" t="s">
        <v>136</v>
      </c>
      <c r="D98" s="23">
        <v>45</v>
      </c>
      <c r="E98" s="23" t="s">
        <v>130</v>
      </c>
      <c r="F98" s="105">
        <f>G98+H98+I98</f>
        <v>26.454000000000001</v>
      </c>
      <c r="G98" s="105">
        <v>4.9860800000000003</v>
      </c>
      <c r="H98" s="105">
        <v>7.2</v>
      </c>
      <c r="I98" s="105">
        <v>14.26792</v>
      </c>
      <c r="J98" s="106">
        <v>2324.67</v>
      </c>
      <c r="K98" s="106">
        <v>14.26792</v>
      </c>
      <c r="L98" s="106">
        <v>2324.67</v>
      </c>
      <c r="M98" s="107">
        <f>K98/L98</f>
        <v>6.1376109297233581E-3</v>
      </c>
      <c r="N98" s="27">
        <v>195.655</v>
      </c>
      <c r="O98" s="108">
        <f>M98*N98</f>
        <v>1.2008542664550237</v>
      </c>
      <c r="P98" s="108">
        <f>M98*60*1000</f>
        <v>368.25665578340147</v>
      </c>
      <c r="Q98" s="353">
        <f>P98*N98/1000</f>
        <v>72.051255987301417</v>
      </c>
    </row>
    <row r="99" spans="1:17" s="14" customFormat="1" ht="12.75" customHeight="1">
      <c r="A99" s="109"/>
      <c r="B99" s="31" t="s">
        <v>522</v>
      </c>
      <c r="C99" s="20" t="s">
        <v>500</v>
      </c>
      <c r="D99" s="111">
        <v>45</v>
      </c>
      <c r="E99" s="23" t="s">
        <v>130</v>
      </c>
      <c r="F99" s="105">
        <f>G99+H99+I99</f>
        <v>26.599995</v>
      </c>
      <c r="G99" s="105">
        <v>4.7450400000000004</v>
      </c>
      <c r="H99" s="105">
        <v>7.2</v>
      </c>
      <c r="I99" s="105">
        <v>14.654955000000001</v>
      </c>
      <c r="J99" s="106">
        <v>2335.09</v>
      </c>
      <c r="K99" s="106">
        <v>14.654955000000001</v>
      </c>
      <c r="L99" s="106">
        <v>2335.09</v>
      </c>
      <c r="M99" s="79">
        <f>K99/L99</f>
        <v>6.275970091088566E-3</v>
      </c>
      <c r="N99" s="27">
        <v>220.02</v>
      </c>
      <c r="O99" s="108">
        <f>M99*N99</f>
        <v>1.3808389394413063</v>
      </c>
      <c r="P99" s="108">
        <f>M99*60*1000</f>
        <v>376.55820546531396</v>
      </c>
      <c r="Q99" s="353">
        <f>P99*N99/1000</f>
        <v>82.850336366478388</v>
      </c>
    </row>
    <row r="100" spans="1:17" s="14" customFormat="1" ht="12.75" customHeight="1">
      <c r="A100" s="109"/>
      <c r="B100" s="32" t="s">
        <v>861</v>
      </c>
      <c r="C100" s="20" t="s">
        <v>825</v>
      </c>
      <c r="D100" s="23">
        <v>50</v>
      </c>
      <c r="E100" s="23" t="s">
        <v>821</v>
      </c>
      <c r="F100" s="105">
        <f>SUM(G100+H100+I100)</f>
        <v>27.4</v>
      </c>
      <c r="G100" s="105">
        <v>3.3010000000000002</v>
      </c>
      <c r="H100" s="105">
        <v>7.84</v>
      </c>
      <c r="I100" s="105">
        <v>16.259</v>
      </c>
      <c r="J100" s="106">
        <v>2586.98</v>
      </c>
      <c r="K100" s="106">
        <v>16.259</v>
      </c>
      <c r="L100" s="106">
        <v>2586.9</v>
      </c>
      <c r="M100" s="79">
        <f>K100/L100</f>
        <v>6.2851289187830992E-3</v>
      </c>
      <c r="N100" s="27">
        <v>197.94</v>
      </c>
      <c r="O100" s="108">
        <f>M100*N100</f>
        <v>1.2440784181839266</v>
      </c>
      <c r="P100" s="108">
        <f>M100*60*1000</f>
        <v>377.10773512698592</v>
      </c>
      <c r="Q100" s="353">
        <f>P100*N100/1000</f>
        <v>74.64470509103559</v>
      </c>
    </row>
    <row r="101" spans="1:17" s="14" customFormat="1" ht="12.75" customHeight="1">
      <c r="A101" s="109"/>
      <c r="B101" s="31" t="s">
        <v>447</v>
      </c>
      <c r="C101" s="89" t="s">
        <v>429</v>
      </c>
      <c r="D101" s="90">
        <v>29</v>
      </c>
      <c r="E101" s="90">
        <v>1987</v>
      </c>
      <c r="F101" s="91">
        <v>16.254000000000001</v>
      </c>
      <c r="G101" s="91">
        <v>2.2896450000000002</v>
      </c>
      <c r="H101" s="91">
        <v>4.8</v>
      </c>
      <c r="I101" s="91">
        <v>9.1643589999999993</v>
      </c>
      <c r="J101" s="113">
        <v>1510.61</v>
      </c>
      <c r="K101" s="113">
        <v>9.1643589999999993</v>
      </c>
      <c r="L101" s="113">
        <v>1454.7299999999998</v>
      </c>
      <c r="M101" s="114">
        <v>6.2996975383748195E-3</v>
      </c>
      <c r="N101" s="92">
        <v>229.88100000000003</v>
      </c>
      <c r="O101" s="115">
        <v>1.448180769819142</v>
      </c>
      <c r="P101" s="115">
        <v>377.98185230248913</v>
      </c>
      <c r="Q101" s="355">
        <v>86.890846189148519</v>
      </c>
    </row>
    <row r="102" spans="1:17" s="14" customFormat="1" ht="12.75" customHeight="1">
      <c r="A102" s="109"/>
      <c r="B102" s="32" t="s">
        <v>168</v>
      </c>
      <c r="C102" s="20" t="s">
        <v>137</v>
      </c>
      <c r="D102" s="23">
        <v>60</v>
      </c>
      <c r="E102" s="23">
        <v>1964</v>
      </c>
      <c r="F102" s="105">
        <f>G102+H102+I102</f>
        <v>33.097000000000001</v>
      </c>
      <c r="G102" s="105">
        <v>5.3260400000000008</v>
      </c>
      <c r="H102" s="105">
        <v>9.6</v>
      </c>
      <c r="I102" s="105">
        <v>18.170960000000001</v>
      </c>
      <c r="J102" s="106">
        <v>2880.44</v>
      </c>
      <c r="K102" s="106">
        <v>18.170960000000001</v>
      </c>
      <c r="L102" s="106">
        <v>2880.44</v>
      </c>
      <c r="M102" s="107">
        <f>K102/L102</f>
        <v>6.3083973281859718E-3</v>
      </c>
      <c r="N102" s="27">
        <v>195.655</v>
      </c>
      <c r="O102" s="108">
        <f>M102*N102</f>
        <v>1.2342694792462263</v>
      </c>
      <c r="P102" s="108">
        <f>M102*60*1000</f>
        <v>378.5038396911583</v>
      </c>
      <c r="Q102" s="353">
        <f>P102*N102/1000</f>
        <v>74.05616875477358</v>
      </c>
    </row>
    <row r="103" spans="1:17" s="14" customFormat="1" ht="12.75" customHeight="1">
      <c r="A103" s="109"/>
      <c r="B103" s="32" t="s">
        <v>564</v>
      </c>
      <c r="C103" s="96" t="s">
        <v>530</v>
      </c>
      <c r="D103" s="94">
        <v>92</v>
      </c>
      <c r="E103" s="95">
        <v>2007</v>
      </c>
      <c r="F103" s="120">
        <v>50.3</v>
      </c>
      <c r="G103" s="120">
        <v>0</v>
      </c>
      <c r="H103" s="120">
        <v>10.2906</v>
      </c>
      <c r="I103" s="120">
        <v>40.0092</v>
      </c>
      <c r="J103" s="121">
        <v>6320.16</v>
      </c>
      <c r="K103" s="122">
        <v>40.0092</v>
      </c>
      <c r="L103" s="121">
        <v>6320.16</v>
      </c>
      <c r="M103" s="123">
        <f>K103/L103</f>
        <v>6.3304093567251463E-3</v>
      </c>
      <c r="N103" s="124">
        <v>223.8</v>
      </c>
      <c r="O103" s="125">
        <f>M103*N103</f>
        <v>1.4167456140350878</v>
      </c>
      <c r="P103" s="125">
        <f>M103*60*1000</f>
        <v>379.82456140350877</v>
      </c>
      <c r="Q103" s="357">
        <f>P103*N103/1000</f>
        <v>85.004736842105274</v>
      </c>
    </row>
    <row r="104" spans="1:17" s="14" customFormat="1" ht="12.75" customHeight="1">
      <c r="A104" s="109"/>
      <c r="B104" s="31" t="s">
        <v>759</v>
      </c>
      <c r="C104" s="20" t="s">
        <v>734</v>
      </c>
      <c r="D104" s="23">
        <v>63</v>
      </c>
      <c r="E104" s="23">
        <v>1973</v>
      </c>
      <c r="F104" s="105">
        <v>16.579000000000001</v>
      </c>
      <c r="G104" s="105">
        <v>3.484</v>
      </c>
      <c r="H104" s="105">
        <v>0.59</v>
      </c>
      <c r="I104" s="105">
        <f>F104-G104-H104</f>
        <v>12.505000000000001</v>
      </c>
      <c r="J104" s="106">
        <v>1968.78</v>
      </c>
      <c r="K104" s="106">
        <v>12.505000000000001</v>
      </c>
      <c r="L104" s="106">
        <v>1968.78</v>
      </c>
      <c r="M104" s="79">
        <f>K104/L104</f>
        <v>6.3516492447099225E-3</v>
      </c>
      <c r="N104" s="27">
        <v>188.679</v>
      </c>
      <c r="O104" s="108">
        <f>M104*N104</f>
        <v>1.1984228278426234</v>
      </c>
      <c r="P104" s="108">
        <f>M104*60*1000</f>
        <v>381.09895468259538</v>
      </c>
      <c r="Q104" s="353">
        <f>P104*N104/1000</f>
        <v>71.905369670557405</v>
      </c>
    </row>
    <row r="105" spans="1:17" s="14" customFormat="1" ht="12.75" customHeight="1">
      <c r="A105" s="109"/>
      <c r="B105" s="32" t="s">
        <v>168</v>
      </c>
      <c r="C105" s="20" t="s">
        <v>138</v>
      </c>
      <c r="D105" s="23">
        <v>45</v>
      </c>
      <c r="E105" s="23">
        <v>1990</v>
      </c>
      <c r="F105" s="105">
        <f>G105+H105+I105</f>
        <v>27.747</v>
      </c>
      <c r="G105" s="105">
        <v>5.7226599999999994</v>
      </c>
      <c r="H105" s="105">
        <v>7.2</v>
      </c>
      <c r="I105" s="105">
        <v>14.824339999999999</v>
      </c>
      <c r="J105" s="106">
        <v>2324.8200000000002</v>
      </c>
      <c r="K105" s="106">
        <v>14.824339999999999</v>
      </c>
      <c r="L105" s="106">
        <v>2324.8200000000002</v>
      </c>
      <c r="M105" s="107">
        <f>K105/L105</f>
        <v>6.3765538837415366E-3</v>
      </c>
      <c r="N105" s="27">
        <v>195.655</v>
      </c>
      <c r="O105" s="108">
        <f>M105*N105</f>
        <v>1.2476046501234503</v>
      </c>
      <c r="P105" s="108">
        <f>M105*60*1000</f>
        <v>382.59323302449224</v>
      </c>
      <c r="Q105" s="353">
        <f>P105*N105/1000</f>
        <v>74.856279007407025</v>
      </c>
    </row>
    <row r="106" spans="1:17" s="14" customFormat="1" ht="12.75" customHeight="1">
      <c r="A106" s="109"/>
      <c r="B106" s="31" t="s">
        <v>346</v>
      </c>
      <c r="C106" s="127" t="s">
        <v>318</v>
      </c>
      <c r="D106" s="86">
        <v>30</v>
      </c>
      <c r="E106" s="86">
        <v>1973</v>
      </c>
      <c r="F106" s="87">
        <v>18.395</v>
      </c>
      <c r="G106" s="87">
        <v>3.5750999999999999</v>
      </c>
      <c r="H106" s="87">
        <v>4.8</v>
      </c>
      <c r="I106" s="87">
        <v>10.019895</v>
      </c>
      <c r="J106" s="117">
        <v>1569.45</v>
      </c>
      <c r="K106" s="117">
        <v>10.019895</v>
      </c>
      <c r="L106" s="117">
        <v>1569.45</v>
      </c>
      <c r="M106" s="118">
        <v>6.3843352766892857E-3</v>
      </c>
      <c r="N106" s="88">
        <v>274.89800000000002</v>
      </c>
      <c r="O106" s="119">
        <v>1.7550409988913314</v>
      </c>
      <c r="P106" s="119">
        <v>383.06011660135715</v>
      </c>
      <c r="Q106" s="356">
        <v>105.30245993347988</v>
      </c>
    </row>
    <row r="107" spans="1:17" s="14" customFormat="1" ht="12.75" customHeight="1">
      <c r="A107" s="109"/>
      <c r="B107" s="31" t="s">
        <v>222</v>
      </c>
      <c r="C107" s="33" t="s">
        <v>99</v>
      </c>
      <c r="D107" s="32">
        <v>22</v>
      </c>
      <c r="E107" s="32">
        <v>2006</v>
      </c>
      <c r="F107" s="101">
        <v>15.86</v>
      </c>
      <c r="G107" s="101">
        <v>5</v>
      </c>
      <c r="H107" s="101">
        <v>0</v>
      </c>
      <c r="I107" s="101">
        <f>F107-G107-H107</f>
        <v>10.86</v>
      </c>
      <c r="J107" s="100">
        <v>1698.17</v>
      </c>
      <c r="K107" s="100">
        <f>I107/J107*L107</f>
        <v>10.86</v>
      </c>
      <c r="L107" s="100">
        <v>1698.17</v>
      </c>
      <c r="M107" s="116">
        <f>K107/L107</f>
        <v>6.395119452116101E-3</v>
      </c>
      <c r="N107" s="28">
        <v>237.40199999999999</v>
      </c>
      <c r="O107" s="110">
        <f>M107*N107</f>
        <v>1.5182141481712665</v>
      </c>
      <c r="P107" s="110">
        <f>M107*60*1000</f>
        <v>383.70716712696606</v>
      </c>
      <c r="Q107" s="354">
        <f>P107*N107/1000</f>
        <v>91.092848890275988</v>
      </c>
    </row>
    <row r="108" spans="1:17" s="14" customFormat="1" ht="12.75" customHeight="1">
      <c r="A108" s="109"/>
      <c r="B108" s="31" t="s">
        <v>522</v>
      </c>
      <c r="C108" s="20" t="s">
        <v>501</v>
      </c>
      <c r="D108" s="111">
        <v>75</v>
      </c>
      <c r="E108" s="23" t="s">
        <v>130</v>
      </c>
      <c r="F108" s="105">
        <f>G108+H108+I108</f>
        <v>43.745004999999999</v>
      </c>
      <c r="G108" s="105">
        <v>5.7120000000000006</v>
      </c>
      <c r="H108" s="105">
        <v>12</v>
      </c>
      <c r="I108" s="105">
        <v>26.033004999999999</v>
      </c>
      <c r="J108" s="106">
        <v>4068.38</v>
      </c>
      <c r="K108" s="106">
        <v>26.033004999999999</v>
      </c>
      <c r="L108" s="106">
        <v>4068.38</v>
      </c>
      <c r="M108" s="79">
        <f>K108/L108</f>
        <v>6.3988626922755493E-3</v>
      </c>
      <c r="N108" s="27">
        <v>220.02</v>
      </c>
      <c r="O108" s="108">
        <f>M108*N108</f>
        <v>1.4078777695544664</v>
      </c>
      <c r="P108" s="108">
        <f>M108*60*1000</f>
        <v>383.93176153653297</v>
      </c>
      <c r="Q108" s="353">
        <f>P108*N108/1000</f>
        <v>84.472666173267996</v>
      </c>
    </row>
    <row r="109" spans="1:17" s="14" customFormat="1" ht="12.75" customHeight="1">
      <c r="A109" s="109"/>
      <c r="B109" s="31" t="s">
        <v>718</v>
      </c>
      <c r="C109" s="33" t="s">
        <v>679</v>
      </c>
      <c r="D109" s="32">
        <v>30</v>
      </c>
      <c r="E109" s="32">
        <v>2000</v>
      </c>
      <c r="F109" s="101">
        <v>16.239999999999998</v>
      </c>
      <c r="G109" s="129">
        <v>2.42821</v>
      </c>
      <c r="H109" s="101">
        <v>4.72</v>
      </c>
      <c r="I109" s="101">
        <v>9.0917899999999996</v>
      </c>
      <c r="J109" s="100">
        <v>1411.56</v>
      </c>
      <c r="K109" s="100">
        <v>9.0917899999999996</v>
      </c>
      <c r="L109" s="100">
        <v>1411.56</v>
      </c>
      <c r="M109" s="102">
        <f>K109/L109</f>
        <v>6.440951854685596E-3</v>
      </c>
      <c r="N109" s="28">
        <v>211.678</v>
      </c>
      <c r="O109" s="110">
        <f>K109*N109/J109</f>
        <v>1.3634078066961375</v>
      </c>
      <c r="P109" s="110">
        <f>M109*60*1000</f>
        <v>386.45711128113572</v>
      </c>
      <c r="Q109" s="354">
        <f>O109*60</f>
        <v>81.804468401768247</v>
      </c>
    </row>
    <row r="110" spans="1:17" s="14" customFormat="1" ht="12.75" customHeight="1">
      <c r="A110" s="109"/>
      <c r="B110" s="32" t="s">
        <v>564</v>
      </c>
      <c r="C110" s="96" t="s">
        <v>531</v>
      </c>
      <c r="D110" s="94">
        <v>78</v>
      </c>
      <c r="E110" s="95">
        <v>2009</v>
      </c>
      <c r="F110" s="120">
        <v>41.33</v>
      </c>
      <c r="G110" s="120">
        <v>0</v>
      </c>
      <c r="H110" s="120">
        <v>7.7106000000000003</v>
      </c>
      <c r="I110" s="120">
        <v>33.618899999999996</v>
      </c>
      <c r="J110" s="121">
        <v>5193.04</v>
      </c>
      <c r="K110" s="122">
        <v>33.618899999999996</v>
      </c>
      <c r="L110" s="121">
        <v>5193.04</v>
      </c>
      <c r="M110" s="123">
        <f>K110/L110</f>
        <v>6.4738380601728459E-3</v>
      </c>
      <c r="N110" s="124">
        <v>223.8</v>
      </c>
      <c r="O110" s="125">
        <f>M110*N110</f>
        <v>1.4488449578666829</v>
      </c>
      <c r="P110" s="125">
        <f>M110*60*1000</f>
        <v>388.43028361037074</v>
      </c>
      <c r="Q110" s="357">
        <f>P110*N110/1000</f>
        <v>86.930697472000972</v>
      </c>
    </row>
    <row r="111" spans="1:17" s="14" customFormat="1" ht="12.75" customHeight="1">
      <c r="A111" s="109"/>
      <c r="B111" s="31" t="s">
        <v>759</v>
      </c>
      <c r="C111" s="20" t="s">
        <v>735</v>
      </c>
      <c r="D111" s="23">
        <v>30</v>
      </c>
      <c r="E111" s="23">
        <v>1980</v>
      </c>
      <c r="F111" s="105">
        <v>16.3</v>
      </c>
      <c r="G111" s="105">
        <v>1.8080000000000001</v>
      </c>
      <c r="H111" s="105">
        <v>4.8</v>
      </c>
      <c r="I111" s="105">
        <f>F111-G111-H111</f>
        <v>9.6920000000000002</v>
      </c>
      <c r="J111" s="106">
        <v>1495.88</v>
      </c>
      <c r="K111" s="106">
        <v>9.6920000000000002</v>
      </c>
      <c r="L111" s="106">
        <v>1495.88</v>
      </c>
      <c r="M111" s="79">
        <f>K111/L111</f>
        <v>6.4791293419258229E-3</v>
      </c>
      <c r="N111" s="27">
        <v>188.679</v>
      </c>
      <c r="O111" s="108">
        <f>M111*N111</f>
        <v>1.2224756451052223</v>
      </c>
      <c r="P111" s="108">
        <f>M111*60*1000</f>
        <v>388.74776051554937</v>
      </c>
      <c r="Q111" s="353">
        <f>P111*N111/1000</f>
        <v>73.348538706313335</v>
      </c>
    </row>
    <row r="112" spans="1:17" s="14" customFormat="1" ht="12.75" customHeight="1">
      <c r="A112" s="109"/>
      <c r="B112" s="31" t="s">
        <v>718</v>
      </c>
      <c r="C112" s="33" t="s">
        <v>680</v>
      </c>
      <c r="D112" s="32">
        <v>30</v>
      </c>
      <c r="E112" s="32">
        <v>2007</v>
      </c>
      <c r="F112" s="101">
        <v>14.92</v>
      </c>
      <c r="G112" s="101">
        <v>3.2187899999999998</v>
      </c>
      <c r="H112" s="101">
        <v>2.4</v>
      </c>
      <c r="I112" s="101">
        <v>9.3000000000000007</v>
      </c>
      <c r="J112" s="100">
        <v>1423.9</v>
      </c>
      <c r="K112" s="100">
        <v>9.3000000000000007</v>
      </c>
      <c r="L112" s="100">
        <v>1423.9</v>
      </c>
      <c r="M112" s="102">
        <f>K112/L112</f>
        <v>6.5313575391530302E-3</v>
      </c>
      <c r="N112" s="28">
        <v>211.678</v>
      </c>
      <c r="O112" s="110">
        <f>K112*N112/J112</f>
        <v>1.3825447011728351</v>
      </c>
      <c r="P112" s="110">
        <f>M112*60*1000</f>
        <v>391.88145234918181</v>
      </c>
      <c r="Q112" s="354">
        <f>O112*60</f>
        <v>82.952682070370102</v>
      </c>
    </row>
    <row r="113" spans="1:17" s="14" customFormat="1" ht="12.75" customHeight="1">
      <c r="A113" s="109"/>
      <c r="B113" s="31" t="s">
        <v>718</v>
      </c>
      <c r="C113" s="33" t="s">
        <v>697</v>
      </c>
      <c r="D113" s="32">
        <v>60</v>
      </c>
      <c r="E113" s="32">
        <v>1968</v>
      </c>
      <c r="F113" s="101">
        <v>31.01</v>
      </c>
      <c r="G113" s="101">
        <v>3.5060530000000001</v>
      </c>
      <c r="H113" s="101">
        <v>9.6</v>
      </c>
      <c r="I113" s="101">
        <v>17.899999999999999</v>
      </c>
      <c r="J113" s="100">
        <v>2726.22</v>
      </c>
      <c r="K113" s="100">
        <v>17.899999999999999</v>
      </c>
      <c r="L113" s="100">
        <v>2726.22</v>
      </c>
      <c r="M113" s="102">
        <f>K113/L113</f>
        <v>6.5658677582880326E-3</v>
      </c>
      <c r="N113" s="28">
        <v>211.678</v>
      </c>
      <c r="O113" s="110">
        <f>K113*N113/J113</f>
        <v>1.389849755338894</v>
      </c>
      <c r="P113" s="110">
        <f>M113*60*1000</f>
        <v>393.95206549728198</v>
      </c>
      <c r="Q113" s="354">
        <f>O113*60</f>
        <v>83.390985320333641</v>
      </c>
    </row>
    <row r="114" spans="1:17" s="14" customFormat="1" ht="12.75" customHeight="1">
      <c r="A114" s="109"/>
      <c r="B114" s="32" t="s">
        <v>861</v>
      </c>
      <c r="C114" s="20" t="s">
        <v>820</v>
      </c>
      <c r="D114" s="23">
        <v>48</v>
      </c>
      <c r="E114" s="23" t="s">
        <v>821</v>
      </c>
      <c r="F114" s="105">
        <f>SUM(G114+H114+I114)</f>
        <v>25.04</v>
      </c>
      <c r="G114" s="105">
        <v>4.0940000000000003</v>
      </c>
      <c r="H114" s="105">
        <v>7.68</v>
      </c>
      <c r="I114" s="105">
        <v>13.266</v>
      </c>
      <c r="J114" s="106">
        <v>2013.8</v>
      </c>
      <c r="K114" s="106">
        <v>13.266</v>
      </c>
      <c r="L114" s="106">
        <v>2013.8</v>
      </c>
      <c r="M114" s="79">
        <f>K114/L114</f>
        <v>6.5875459330618736E-3</v>
      </c>
      <c r="N114" s="27">
        <v>197.94</v>
      </c>
      <c r="O114" s="108">
        <f>M114*N114</f>
        <v>1.3039388419902673</v>
      </c>
      <c r="P114" s="108">
        <f>M114*60*1000</f>
        <v>395.2527559837124</v>
      </c>
      <c r="Q114" s="353">
        <f>P114*N114/1000</f>
        <v>78.236330519416029</v>
      </c>
    </row>
    <row r="115" spans="1:17" s="14" customFormat="1" ht="12.75" customHeight="1">
      <c r="A115" s="109"/>
      <c r="B115" s="31" t="s">
        <v>759</v>
      </c>
      <c r="C115" s="20" t="s">
        <v>736</v>
      </c>
      <c r="D115" s="23">
        <v>21</v>
      </c>
      <c r="E115" s="23">
        <v>1987</v>
      </c>
      <c r="F115" s="105">
        <v>12.05</v>
      </c>
      <c r="G115" s="105">
        <v>1.4430000000000001</v>
      </c>
      <c r="H115" s="105">
        <v>3.36</v>
      </c>
      <c r="I115" s="105">
        <f>F115-G115-H115</f>
        <v>7.2470000000000017</v>
      </c>
      <c r="J115" s="106">
        <v>1097.0999999999999</v>
      </c>
      <c r="K115" s="106">
        <v>7.2469999999999999</v>
      </c>
      <c r="L115" s="106">
        <v>1097.0999999999999</v>
      </c>
      <c r="M115" s="79">
        <f>K115/L115</f>
        <v>6.6055965727827917E-3</v>
      </c>
      <c r="N115" s="27">
        <v>188.679</v>
      </c>
      <c r="O115" s="108">
        <f>M115*N115</f>
        <v>1.2463373557560844</v>
      </c>
      <c r="P115" s="108">
        <f>M115*60*1000</f>
        <v>396.33579436696755</v>
      </c>
      <c r="Q115" s="353">
        <f>P115*N115/1000</f>
        <v>74.78024134536507</v>
      </c>
    </row>
    <row r="116" spans="1:17" s="14" customFormat="1" ht="12.75" customHeight="1">
      <c r="A116" s="109"/>
      <c r="B116" s="31" t="s">
        <v>346</v>
      </c>
      <c r="C116" s="127" t="s">
        <v>319</v>
      </c>
      <c r="D116" s="86">
        <v>21</v>
      </c>
      <c r="E116" s="86">
        <v>2000</v>
      </c>
      <c r="F116" s="87">
        <v>12.393000000000001</v>
      </c>
      <c r="G116" s="87">
        <v>2.6288469999999999</v>
      </c>
      <c r="H116" s="87">
        <v>2.4348390000000002</v>
      </c>
      <c r="I116" s="87">
        <v>7.3293150000000002</v>
      </c>
      <c r="J116" s="117">
        <v>1105.27</v>
      </c>
      <c r="K116" s="117">
        <v>7.3293150000000002</v>
      </c>
      <c r="L116" s="117">
        <v>1105.27</v>
      </c>
      <c r="M116" s="118">
        <v>6.6312439494422178E-3</v>
      </c>
      <c r="N116" s="88">
        <v>274.89800000000002</v>
      </c>
      <c r="O116" s="119">
        <v>1.8229156992137669</v>
      </c>
      <c r="P116" s="119">
        <v>397.8746369665331</v>
      </c>
      <c r="Q116" s="356">
        <v>109.37494195282603</v>
      </c>
    </row>
    <row r="117" spans="1:17" s="14" customFormat="1" ht="12.75" customHeight="1">
      <c r="A117" s="109"/>
      <c r="B117" s="32" t="s">
        <v>168</v>
      </c>
      <c r="C117" s="20" t="s">
        <v>139</v>
      </c>
      <c r="D117" s="23">
        <v>45</v>
      </c>
      <c r="E117" s="23">
        <v>1975</v>
      </c>
      <c r="F117" s="105">
        <f>G117+H117+I117</f>
        <v>28.416</v>
      </c>
      <c r="G117" s="105">
        <v>5.8926400000000001</v>
      </c>
      <c r="H117" s="105">
        <v>7.2</v>
      </c>
      <c r="I117" s="105">
        <v>15.323360000000001</v>
      </c>
      <c r="J117" s="106">
        <v>2310.6799999999998</v>
      </c>
      <c r="K117" s="106">
        <v>15.323360000000001</v>
      </c>
      <c r="L117" s="106">
        <v>2310.6799999999998</v>
      </c>
      <c r="M117" s="107">
        <f>K117/L117</f>
        <v>6.6315370367164657E-3</v>
      </c>
      <c r="N117" s="27">
        <v>195.655</v>
      </c>
      <c r="O117" s="108">
        <f>M117*N117</f>
        <v>1.2974933789187602</v>
      </c>
      <c r="P117" s="108">
        <f>M117*60*1000</f>
        <v>397.89222220298791</v>
      </c>
      <c r="Q117" s="353">
        <f>P117*N117/1000</f>
        <v>77.8496027351256</v>
      </c>
    </row>
    <row r="118" spans="1:17" s="14" customFormat="1" ht="11.25" customHeight="1">
      <c r="A118" s="109"/>
      <c r="B118" s="31" t="s">
        <v>222</v>
      </c>
      <c r="C118" s="33" t="s">
        <v>192</v>
      </c>
      <c r="D118" s="32">
        <v>39</v>
      </c>
      <c r="E118" s="32">
        <v>2007</v>
      </c>
      <c r="F118" s="101">
        <v>23.23</v>
      </c>
      <c r="G118" s="101">
        <v>5.81</v>
      </c>
      <c r="H118" s="101">
        <v>1.64</v>
      </c>
      <c r="I118" s="101">
        <f>F118-G118-H118</f>
        <v>15.780000000000001</v>
      </c>
      <c r="J118" s="100">
        <v>2368.7800000000002</v>
      </c>
      <c r="K118" s="100">
        <f>I118/J118*L118</f>
        <v>15.780000000000001</v>
      </c>
      <c r="L118" s="100">
        <v>2368.7800000000002</v>
      </c>
      <c r="M118" s="116">
        <f>K118/L118</f>
        <v>6.6616570555306951E-3</v>
      </c>
      <c r="N118" s="28">
        <v>237.40199999999999</v>
      </c>
      <c r="O118" s="110">
        <f>M118*N118</f>
        <v>1.5814907082970979</v>
      </c>
      <c r="P118" s="110">
        <f>M118*60*1000</f>
        <v>399.69942333184173</v>
      </c>
      <c r="Q118" s="354">
        <f>P118*N118/1000</f>
        <v>94.889442497825897</v>
      </c>
    </row>
    <row r="119" spans="1:17" s="14" customFormat="1" ht="12.75" customHeight="1">
      <c r="A119" s="109"/>
      <c r="B119" s="31" t="s">
        <v>222</v>
      </c>
      <c r="C119" s="33" t="s">
        <v>185</v>
      </c>
      <c r="D119" s="32">
        <v>18</v>
      </c>
      <c r="E119" s="32">
        <v>2006</v>
      </c>
      <c r="F119" s="101">
        <v>17.43</v>
      </c>
      <c r="G119" s="101">
        <v>2.54</v>
      </c>
      <c r="H119" s="101">
        <v>1.6</v>
      </c>
      <c r="I119" s="101">
        <f>F119-G119-H119</f>
        <v>13.290000000000001</v>
      </c>
      <c r="J119" s="100">
        <v>1988.27</v>
      </c>
      <c r="K119" s="100">
        <f>I119/J119*L119</f>
        <v>10.1186131159249</v>
      </c>
      <c r="L119" s="100">
        <v>1513.81</v>
      </c>
      <c r="M119" s="116">
        <f>K119/L119</f>
        <v>6.6842028497135705E-3</v>
      </c>
      <c r="N119" s="28">
        <v>237.40199999999999</v>
      </c>
      <c r="O119" s="110">
        <f>M119*N119</f>
        <v>1.5868431249277011</v>
      </c>
      <c r="P119" s="110">
        <f>M119*60*1000</f>
        <v>401.05217098281423</v>
      </c>
      <c r="Q119" s="354">
        <f>P119*N119/1000</f>
        <v>95.210587495662054</v>
      </c>
    </row>
    <row r="120" spans="1:17" s="14" customFormat="1" ht="12.75" customHeight="1">
      <c r="A120" s="109"/>
      <c r="B120" s="31" t="s">
        <v>346</v>
      </c>
      <c r="C120" s="127" t="s">
        <v>320</v>
      </c>
      <c r="D120" s="86">
        <v>10</v>
      </c>
      <c r="E120" s="86">
        <v>1999</v>
      </c>
      <c r="F120" s="87">
        <v>8.4476999999999993</v>
      </c>
      <c r="G120" s="87">
        <v>0</v>
      </c>
      <c r="H120" s="87">
        <v>0</v>
      </c>
      <c r="I120" s="87">
        <v>8.4476999999999993</v>
      </c>
      <c r="J120" s="117">
        <v>1261.9000000000001</v>
      </c>
      <c r="K120" s="117">
        <v>8.4476999999999993</v>
      </c>
      <c r="L120" s="117">
        <v>1261.9000000000001</v>
      </c>
      <c r="M120" s="118">
        <v>6.6944290355812654E-3</v>
      </c>
      <c r="N120" s="88">
        <v>274.89800000000002</v>
      </c>
      <c r="O120" s="119">
        <v>1.8402851530232189</v>
      </c>
      <c r="P120" s="119">
        <v>401.66574213487593</v>
      </c>
      <c r="Q120" s="356">
        <v>110.41710918139313</v>
      </c>
    </row>
    <row r="121" spans="1:17" s="14" customFormat="1" ht="12.75" customHeight="1">
      <c r="A121" s="109"/>
      <c r="B121" s="32" t="s">
        <v>67</v>
      </c>
      <c r="C121" s="20" t="s">
        <v>68</v>
      </c>
      <c r="D121" s="23">
        <v>6</v>
      </c>
      <c r="E121" s="23">
        <v>1983</v>
      </c>
      <c r="F121" s="105">
        <v>4.3</v>
      </c>
      <c r="G121" s="105">
        <v>0.51</v>
      </c>
      <c r="H121" s="105">
        <v>1.1200000000000001</v>
      </c>
      <c r="I121" s="105">
        <v>2.67</v>
      </c>
      <c r="J121" s="106">
        <v>396</v>
      </c>
      <c r="K121" s="106">
        <v>2.67</v>
      </c>
      <c r="L121" s="106">
        <v>396</v>
      </c>
      <c r="M121" s="107">
        <f>K121/L121</f>
        <v>6.7424242424242425E-3</v>
      </c>
      <c r="N121" s="27">
        <v>204.81</v>
      </c>
      <c r="O121" s="108">
        <f>M121*N121</f>
        <v>1.3809159090909091</v>
      </c>
      <c r="P121" s="108">
        <f>M121*60*1000</f>
        <v>404.54545454545456</v>
      </c>
      <c r="Q121" s="353">
        <f>P121*N121/1000</f>
        <v>82.854954545454547</v>
      </c>
    </row>
    <row r="122" spans="1:17" s="14" customFormat="1" ht="12.75" customHeight="1">
      <c r="A122" s="109"/>
      <c r="B122" s="31" t="s">
        <v>315</v>
      </c>
      <c r="C122" s="127" t="s">
        <v>280</v>
      </c>
      <c r="D122" s="86">
        <v>55</v>
      </c>
      <c r="E122" s="86">
        <v>1990</v>
      </c>
      <c r="F122" s="87">
        <v>43.335000000000001</v>
      </c>
      <c r="G122" s="87">
        <v>6.9599700000000002</v>
      </c>
      <c r="H122" s="87">
        <v>12.56</v>
      </c>
      <c r="I122" s="87">
        <v>23.815031000000001</v>
      </c>
      <c r="J122" s="117">
        <v>3527.73</v>
      </c>
      <c r="K122" s="117">
        <v>23.815031000000001</v>
      </c>
      <c r="L122" s="117">
        <v>3527.73</v>
      </c>
      <c r="M122" s="118">
        <v>6.7508088770966033E-3</v>
      </c>
      <c r="N122" s="88">
        <v>258.221</v>
      </c>
      <c r="O122" s="119">
        <v>1.743200619052762</v>
      </c>
      <c r="P122" s="119">
        <v>405.04853262579621</v>
      </c>
      <c r="Q122" s="356">
        <v>104.59203714316573</v>
      </c>
    </row>
    <row r="123" spans="1:17" s="14" customFormat="1" ht="12.75" customHeight="1">
      <c r="A123" s="109"/>
      <c r="B123" s="32" t="s">
        <v>564</v>
      </c>
      <c r="C123" s="96" t="s">
        <v>535</v>
      </c>
      <c r="D123" s="94">
        <v>54</v>
      </c>
      <c r="E123" s="95" t="s">
        <v>130</v>
      </c>
      <c r="F123" s="120">
        <v>34.85</v>
      </c>
      <c r="G123" s="120">
        <v>5.99</v>
      </c>
      <c r="H123" s="120">
        <v>8.64</v>
      </c>
      <c r="I123" s="120">
        <v>20.22</v>
      </c>
      <c r="J123" s="121">
        <v>2985.12</v>
      </c>
      <c r="K123" s="122">
        <v>20.22</v>
      </c>
      <c r="L123" s="121">
        <v>2985.12</v>
      </c>
      <c r="M123" s="123">
        <f>K123/L123</f>
        <v>6.7735970413249713E-3</v>
      </c>
      <c r="N123" s="124">
        <v>223.8</v>
      </c>
      <c r="O123" s="125">
        <f>M123*N123</f>
        <v>1.5159310178485286</v>
      </c>
      <c r="P123" s="125">
        <f>M123*60*1000</f>
        <v>406.41582247949827</v>
      </c>
      <c r="Q123" s="357">
        <f>P123*N123/1000</f>
        <v>90.955861070911723</v>
      </c>
    </row>
    <row r="124" spans="1:17" s="14" customFormat="1" ht="12.75" customHeight="1">
      <c r="A124" s="109"/>
      <c r="B124" s="32" t="s">
        <v>564</v>
      </c>
      <c r="C124" s="93" t="s">
        <v>532</v>
      </c>
      <c r="D124" s="94">
        <v>17</v>
      </c>
      <c r="E124" s="95">
        <v>2009</v>
      </c>
      <c r="F124" s="120">
        <v>15.07</v>
      </c>
      <c r="G124" s="120">
        <v>0</v>
      </c>
      <c r="H124" s="120">
        <v>5.1497000000000002</v>
      </c>
      <c r="I124" s="120">
        <v>9.9202999999999992</v>
      </c>
      <c r="J124" s="121">
        <v>1463.65</v>
      </c>
      <c r="K124" s="122">
        <v>9.9202999999999992</v>
      </c>
      <c r="L124" s="121">
        <v>1463.65</v>
      </c>
      <c r="M124" s="123">
        <f>K124/L124</f>
        <v>6.7777815734636005E-3</v>
      </c>
      <c r="N124" s="124">
        <v>223.8</v>
      </c>
      <c r="O124" s="125">
        <f>M124*N124</f>
        <v>1.5168675161411538</v>
      </c>
      <c r="P124" s="125">
        <f>M124*60*1000</f>
        <v>406.66689440781602</v>
      </c>
      <c r="Q124" s="357">
        <f>P124*N124/1000</f>
        <v>91.012050968469225</v>
      </c>
    </row>
    <row r="125" spans="1:17" s="14" customFormat="1" ht="12.75" customHeight="1">
      <c r="A125" s="109"/>
      <c r="B125" s="31" t="s">
        <v>447</v>
      </c>
      <c r="C125" s="89" t="s">
        <v>435</v>
      </c>
      <c r="D125" s="90">
        <v>20</v>
      </c>
      <c r="E125" s="90">
        <v>1978</v>
      </c>
      <c r="F125" s="91">
        <v>11.766</v>
      </c>
      <c r="G125" s="91">
        <v>1.446207</v>
      </c>
      <c r="H125" s="91">
        <v>3.2</v>
      </c>
      <c r="I125" s="91">
        <v>7.1197949999999999</v>
      </c>
      <c r="J125" s="113">
        <v>1050.01</v>
      </c>
      <c r="K125" s="113">
        <v>7.1197949999999999</v>
      </c>
      <c r="L125" s="113">
        <v>1050.01</v>
      </c>
      <c r="M125" s="114">
        <v>6.7806925648327158E-3</v>
      </c>
      <c r="N125" s="92">
        <v>229.88100000000003</v>
      </c>
      <c r="O125" s="115">
        <v>1.5587523874963098</v>
      </c>
      <c r="P125" s="115">
        <v>406.84155388996294</v>
      </c>
      <c r="Q125" s="355">
        <v>93.52514324977858</v>
      </c>
    </row>
    <row r="126" spans="1:17" s="14" customFormat="1" ht="12.75" customHeight="1">
      <c r="A126" s="109"/>
      <c r="B126" s="32" t="s">
        <v>426</v>
      </c>
      <c r="C126" s="89" t="s">
        <v>403</v>
      </c>
      <c r="D126" s="90">
        <v>20</v>
      </c>
      <c r="E126" s="90">
        <v>1975</v>
      </c>
      <c r="F126" s="91">
        <v>12.723000000000001</v>
      </c>
      <c r="G126" s="91">
        <v>1.734</v>
      </c>
      <c r="H126" s="91">
        <v>3.2</v>
      </c>
      <c r="I126" s="91">
        <v>7.7889999999999997</v>
      </c>
      <c r="J126" s="113">
        <v>1147.92</v>
      </c>
      <c r="K126" s="113">
        <v>7.7889999999999997</v>
      </c>
      <c r="L126" s="113">
        <v>1147.92</v>
      </c>
      <c r="M126" s="114">
        <v>6.7853160498989474E-3</v>
      </c>
      <c r="N126" s="92">
        <v>273.37200000000001</v>
      </c>
      <c r="O126" s="115">
        <v>1.8549154191929751</v>
      </c>
      <c r="P126" s="115">
        <v>407.11896299393686</v>
      </c>
      <c r="Q126" s="355">
        <v>111.29492515157851</v>
      </c>
    </row>
    <row r="127" spans="1:17" s="14" customFormat="1" ht="12.75" customHeight="1">
      <c r="A127" s="109"/>
      <c r="B127" s="32" t="s">
        <v>657</v>
      </c>
      <c r="C127" s="33" t="s">
        <v>633</v>
      </c>
      <c r="D127" s="32">
        <v>21</v>
      </c>
      <c r="E127" s="32">
        <v>1998</v>
      </c>
      <c r="F127" s="101">
        <f>SUM(G127+H127+I127)</f>
        <v>14.2</v>
      </c>
      <c r="G127" s="101">
        <v>2.8</v>
      </c>
      <c r="H127" s="101">
        <v>3.4</v>
      </c>
      <c r="I127" s="101">
        <v>8</v>
      </c>
      <c r="J127" s="100">
        <v>1178.27</v>
      </c>
      <c r="K127" s="100">
        <v>8</v>
      </c>
      <c r="L127" s="100">
        <v>1178.27</v>
      </c>
      <c r="M127" s="102">
        <f>SUM(K127/L127)</f>
        <v>6.7896152834240027E-3</v>
      </c>
      <c r="N127" s="28">
        <v>224</v>
      </c>
      <c r="O127" s="110">
        <f>SUM(M127*N127)</f>
        <v>1.5208738234869765</v>
      </c>
      <c r="P127" s="110">
        <f>SUM(M127*60*1000)</f>
        <v>407.37691700544013</v>
      </c>
      <c r="Q127" s="354">
        <f>SUM(O127*60)</f>
        <v>91.252429409218593</v>
      </c>
    </row>
    <row r="128" spans="1:17" s="14" customFormat="1" ht="12.75" customHeight="1">
      <c r="A128" s="109"/>
      <c r="B128" s="31" t="s">
        <v>759</v>
      </c>
      <c r="C128" s="20" t="s">
        <v>737</v>
      </c>
      <c r="D128" s="23">
        <v>119</v>
      </c>
      <c r="E128" s="23">
        <v>1971</v>
      </c>
      <c r="F128" s="105">
        <v>70.025999999999996</v>
      </c>
      <c r="G128" s="105">
        <v>11.336</v>
      </c>
      <c r="H128" s="105">
        <v>19.04</v>
      </c>
      <c r="I128" s="105">
        <f>F128-G128-H128</f>
        <v>39.65</v>
      </c>
      <c r="J128" s="106">
        <v>5772.18</v>
      </c>
      <c r="K128" s="106">
        <v>39.65</v>
      </c>
      <c r="L128" s="106">
        <v>5772.18</v>
      </c>
      <c r="M128" s="79">
        <f>K128/L128</f>
        <v>6.8691551545516588E-3</v>
      </c>
      <c r="N128" s="27">
        <v>188.679</v>
      </c>
      <c r="O128" s="108">
        <f>M128*N128</f>
        <v>1.2960653254056524</v>
      </c>
      <c r="P128" s="108">
        <f>M128*60*1000</f>
        <v>412.1493092730995</v>
      </c>
      <c r="Q128" s="353">
        <f>P128*N128/1000</f>
        <v>77.763919524339144</v>
      </c>
    </row>
    <row r="129" spans="1:17" s="14" customFormat="1" ht="12.75" customHeight="1">
      <c r="A129" s="109"/>
      <c r="B129" s="31" t="s">
        <v>447</v>
      </c>
      <c r="C129" s="89" t="s">
        <v>430</v>
      </c>
      <c r="D129" s="90">
        <v>13</v>
      </c>
      <c r="E129" s="90">
        <v>1962</v>
      </c>
      <c r="F129" s="91">
        <v>7.4039999999999999</v>
      </c>
      <c r="G129" s="91">
        <v>0.82150800000000002</v>
      </c>
      <c r="H129" s="91">
        <v>2.56</v>
      </c>
      <c r="I129" s="91">
        <v>4.0224929999999999</v>
      </c>
      <c r="J129" s="113">
        <v>583.82000000000005</v>
      </c>
      <c r="K129" s="113">
        <v>4.0224929999999999</v>
      </c>
      <c r="L129" s="113">
        <v>583.82000000000005</v>
      </c>
      <c r="M129" s="114">
        <v>6.8899540954403746E-3</v>
      </c>
      <c r="N129" s="92">
        <v>229.88100000000003</v>
      </c>
      <c r="O129" s="115">
        <v>1.5838695374139289</v>
      </c>
      <c r="P129" s="115">
        <v>413.39724572642245</v>
      </c>
      <c r="Q129" s="355">
        <v>95.032172244835735</v>
      </c>
    </row>
    <row r="130" spans="1:17" s="14" customFormat="1" ht="12.75" customHeight="1">
      <c r="A130" s="109"/>
      <c r="B130" s="31" t="s">
        <v>447</v>
      </c>
      <c r="C130" s="89" t="s">
        <v>436</v>
      </c>
      <c r="D130" s="90">
        <v>19</v>
      </c>
      <c r="E130" s="90">
        <v>1978</v>
      </c>
      <c r="F130" s="91">
        <v>11.920999999999999</v>
      </c>
      <c r="G130" s="91">
        <v>1.3827119999999999</v>
      </c>
      <c r="H130" s="91">
        <v>3.2</v>
      </c>
      <c r="I130" s="91">
        <v>7.3382880000000004</v>
      </c>
      <c r="J130" s="113">
        <v>1059.1500000000001</v>
      </c>
      <c r="K130" s="113">
        <v>7.3382880000000004</v>
      </c>
      <c r="L130" s="113">
        <v>1059.1500000000001</v>
      </c>
      <c r="M130" s="114">
        <v>6.9284690553745925E-3</v>
      </c>
      <c r="N130" s="92">
        <v>229.88100000000003</v>
      </c>
      <c r="O130" s="115">
        <v>1.5927233949185668</v>
      </c>
      <c r="P130" s="115">
        <v>415.70814332247556</v>
      </c>
      <c r="Q130" s="355">
        <v>95.563403695114019</v>
      </c>
    </row>
    <row r="131" spans="1:17" s="14" customFormat="1" ht="12.75" customHeight="1">
      <c r="A131" s="109"/>
      <c r="B131" s="31" t="s">
        <v>222</v>
      </c>
      <c r="C131" s="33" t="s">
        <v>202</v>
      </c>
      <c r="D131" s="32">
        <v>61</v>
      </c>
      <c r="E131" s="32">
        <v>1975</v>
      </c>
      <c r="F131" s="101">
        <v>42.39</v>
      </c>
      <c r="G131" s="101">
        <v>7.58</v>
      </c>
      <c r="H131" s="101">
        <v>9.6</v>
      </c>
      <c r="I131" s="101">
        <f>F131-G131-H131</f>
        <v>25.21</v>
      </c>
      <c r="J131" s="100">
        <v>3635.15</v>
      </c>
      <c r="K131" s="100">
        <f>I131/J131*L131</f>
        <v>25.21</v>
      </c>
      <c r="L131" s="100">
        <v>3635.15</v>
      </c>
      <c r="M131" s="116">
        <f>K131/L131</f>
        <v>6.9350645778028415E-3</v>
      </c>
      <c r="N131" s="28">
        <v>237.40199999999999</v>
      </c>
      <c r="O131" s="110">
        <f>M131*N131</f>
        <v>1.6463982008995501</v>
      </c>
      <c r="P131" s="110">
        <f>M131*60*1000</f>
        <v>416.10387466817048</v>
      </c>
      <c r="Q131" s="354">
        <f>P131*N131/1000</f>
        <v>98.783892053973005</v>
      </c>
    </row>
    <row r="132" spans="1:17" s="14" customFormat="1" ht="12.75" customHeight="1">
      <c r="A132" s="109"/>
      <c r="B132" s="31" t="s">
        <v>346</v>
      </c>
      <c r="C132" s="127" t="s">
        <v>321</v>
      </c>
      <c r="D132" s="86">
        <v>34</v>
      </c>
      <c r="E132" s="86">
        <v>2001</v>
      </c>
      <c r="F132" s="87">
        <v>22.097999999999999</v>
      </c>
      <c r="G132" s="87">
        <v>4.445881</v>
      </c>
      <c r="H132" s="87">
        <v>5.44</v>
      </c>
      <c r="I132" s="87">
        <v>12.212117000000001</v>
      </c>
      <c r="J132" s="117">
        <v>1747.92</v>
      </c>
      <c r="K132" s="117">
        <v>12.212117000000001</v>
      </c>
      <c r="L132" s="117">
        <v>1747.92</v>
      </c>
      <c r="M132" s="118">
        <v>6.9866567119776651E-3</v>
      </c>
      <c r="N132" s="88">
        <v>274.89800000000002</v>
      </c>
      <c r="O132" s="119">
        <v>1.9206179568092363</v>
      </c>
      <c r="P132" s="119">
        <v>419.19940271865988</v>
      </c>
      <c r="Q132" s="356">
        <v>115.23707740855417</v>
      </c>
    </row>
    <row r="133" spans="1:17" s="14" customFormat="1" ht="12.75" customHeight="1">
      <c r="A133" s="109"/>
      <c r="B133" s="32" t="s">
        <v>921</v>
      </c>
      <c r="C133" s="33" t="s">
        <v>872</v>
      </c>
      <c r="D133" s="32">
        <v>28</v>
      </c>
      <c r="E133" s="32">
        <v>2001</v>
      </c>
      <c r="F133" s="101">
        <v>28.913</v>
      </c>
      <c r="G133" s="101">
        <v>7.0560219999999996</v>
      </c>
      <c r="H133" s="101">
        <v>4.8</v>
      </c>
      <c r="I133" s="101">
        <v>17.056979999999999</v>
      </c>
      <c r="J133" s="100">
        <v>2440.5300000000002</v>
      </c>
      <c r="K133" s="100">
        <v>17.056979999999999</v>
      </c>
      <c r="L133" s="100">
        <v>2440.5300000000002</v>
      </c>
      <c r="M133" s="102">
        <v>6.9890474610023222E-3</v>
      </c>
      <c r="N133" s="28">
        <v>254.07900000000001</v>
      </c>
      <c r="O133" s="110">
        <v>1.775770189844009</v>
      </c>
      <c r="P133" s="110">
        <v>419.34284766013934</v>
      </c>
      <c r="Q133" s="354">
        <v>106.54621139064054</v>
      </c>
    </row>
    <row r="134" spans="1:17" s="14" customFormat="1" ht="12.75" customHeight="1">
      <c r="A134" s="109"/>
      <c r="B134" s="32" t="s">
        <v>564</v>
      </c>
      <c r="C134" s="96" t="s">
        <v>536</v>
      </c>
      <c r="D134" s="94">
        <v>56</v>
      </c>
      <c r="E134" s="95" t="s">
        <v>130</v>
      </c>
      <c r="F134" s="120">
        <v>36.46</v>
      </c>
      <c r="G134" s="120">
        <v>6.61</v>
      </c>
      <c r="H134" s="120">
        <v>8.64</v>
      </c>
      <c r="I134" s="120">
        <v>21.21</v>
      </c>
      <c r="J134" s="121">
        <v>3028.84</v>
      </c>
      <c r="K134" s="122">
        <v>21.21</v>
      </c>
      <c r="L134" s="121">
        <v>3028.84</v>
      </c>
      <c r="M134" s="123">
        <f>K134/L134</f>
        <v>7.002680894335785E-3</v>
      </c>
      <c r="N134" s="124">
        <v>223.8</v>
      </c>
      <c r="O134" s="125">
        <f>M134*N134</f>
        <v>1.5671999841523487</v>
      </c>
      <c r="P134" s="125">
        <f>M134*60*1000</f>
        <v>420.1608536601471</v>
      </c>
      <c r="Q134" s="357">
        <f>P134*N134/1000</f>
        <v>94.031999049140921</v>
      </c>
    </row>
    <row r="135" spans="1:17" s="14" customFormat="1" ht="12.75" customHeight="1">
      <c r="A135" s="109"/>
      <c r="B135" s="32" t="s">
        <v>67</v>
      </c>
      <c r="C135" s="20" t="s">
        <v>70</v>
      </c>
      <c r="D135" s="23">
        <v>11</v>
      </c>
      <c r="E135" s="23">
        <v>1964</v>
      </c>
      <c r="F135" s="105">
        <v>6.1</v>
      </c>
      <c r="G135" s="105">
        <v>0.46</v>
      </c>
      <c r="H135" s="105">
        <v>1.84</v>
      </c>
      <c r="I135" s="105">
        <v>3.8</v>
      </c>
      <c r="J135" s="106">
        <v>537</v>
      </c>
      <c r="K135" s="106">
        <v>3.8</v>
      </c>
      <c r="L135" s="106">
        <v>537</v>
      </c>
      <c r="M135" s="107">
        <f>K135/L135</f>
        <v>7.0763500931098691E-3</v>
      </c>
      <c r="N135" s="27">
        <v>204.81</v>
      </c>
      <c r="O135" s="108">
        <f>M135*N135</f>
        <v>1.4493072625698322</v>
      </c>
      <c r="P135" s="108">
        <f>M135*60*1000</f>
        <v>424.5810055865922</v>
      </c>
      <c r="Q135" s="353">
        <f>P135*N135/1000</f>
        <v>86.958435754189949</v>
      </c>
    </row>
    <row r="136" spans="1:17" s="14" customFormat="1" ht="12.75" customHeight="1">
      <c r="A136" s="109"/>
      <c r="B136" s="32" t="s">
        <v>564</v>
      </c>
      <c r="C136" s="96" t="s">
        <v>537</v>
      </c>
      <c r="D136" s="94">
        <v>15</v>
      </c>
      <c r="E136" s="95" t="s">
        <v>130</v>
      </c>
      <c r="F136" s="120">
        <v>12.98</v>
      </c>
      <c r="G136" s="120">
        <v>2.6</v>
      </c>
      <c r="H136" s="120">
        <v>2.4</v>
      </c>
      <c r="I136" s="120">
        <v>7.98</v>
      </c>
      <c r="J136" s="121">
        <v>1120.1099999999999</v>
      </c>
      <c r="K136" s="122">
        <v>7.98</v>
      </c>
      <c r="L136" s="121">
        <v>1120.1099999999999</v>
      </c>
      <c r="M136" s="123">
        <f>K136/L136</f>
        <v>7.1243002919356146E-3</v>
      </c>
      <c r="N136" s="124">
        <v>223.8</v>
      </c>
      <c r="O136" s="125">
        <f>M136*N136</f>
        <v>1.5944184053351906</v>
      </c>
      <c r="P136" s="125">
        <f>M136*60*1000</f>
        <v>427.45801751613686</v>
      </c>
      <c r="Q136" s="357">
        <f>P136*N136/1000</f>
        <v>95.665104320111439</v>
      </c>
    </row>
    <row r="137" spans="1:17" s="14" customFormat="1" ht="12.75" customHeight="1">
      <c r="A137" s="109"/>
      <c r="B137" s="31" t="s">
        <v>759</v>
      </c>
      <c r="C137" s="20" t="s">
        <v>738</v>
      </c>
      <c r="D137" s="23">
        <v>100</v>
      </c>
      <c r="E137" s="23">
        <v>1696</v>
      </c>
      <c r="F137" s="105">
        <v>57.88</v>
      </c>
      <c r="G137" s="105">
        <v>8.59</v>
      </c>
      <c r="H137" s="105">
        <v>16</v>
      </c>
      <c r="I137" s="105">
        <f>F137-G137-H137</f>
        <v>33.290000000000006</v>
      </c>
      <c r="J137" s="106">
        <v>4625.66</v>
      </c>
      <c r="K137" s="106">
        <v>33.29</v>
      </c>
      <c r="L137" s="106">
        <v>4625.66</v>
      </c>
      <c r="M137" s="79">
        <f>K137/L137</f>
        <v>7.1968108334810599E-3</v>
      </c>
      <c r="N137" s="27">
        <v>188.679</v>
      </c>
      <c r="O137" s="108">
        <f>M137*N137</f>
        <v>1.357887071250373</v>
      </c>
      <c r="P137" s="108">
        <f>M137*60*1000</f>
        <v>431.80865000886359</v>
      </c>
      <c r="Q137" s="353">
        <f>P137*N137/1000</f>
        <v>81.473224275022375</v>
      </c>
    </row>
    <row r="138" spans="1:17" s="14" customFormat="1" ht="11.25" customHeight="1">
      <c r="A138" s="109"/>
      <c r="B138" s="31" t="s">
        <v>346</v>
      </c>
      <c r="C138" s="127" t="s">
        <v>322</v>
      </c>
      <c r="D138" s="86">
        <v>36</v>
      </c>
      <c r="E138" s="86">
        <v>1984</v>
      </c>
      <c r="F138" s="87">
        <v>28.251999999999999</v>
      </c>
      <c r="G138" s="87">
        <v>3.4113899999999999</v>
      </c>
      <c r="H138" s="87">
        <v>8.64</v>
      </c>
      <c r="I138" s="87">
        <v>16.200603000000001</v>
      </c>
      <c r="J138" s="117">
        <v>2249.59</v>
      </c>
      <c r="K138" s="117">
        <v>16.200603000000001</v>
      </c>
      <c r="L138" s="117">
        <v>2249.59</v>
      </c>
      <c r="M138" s="118">
        <v>7.2015802879635844E-3</v>
      </c>
      <c r="N138" s="88">
        <v>274.89800000000002</v>
      </c>
      <c r="O138" s="119">
        <v>1.9797000180006137</v>
      </c>
      <c r="P138" s="119">
        <v>432.09481727781508</v>
      </c>
      <c r="Q138" s="356">
        <v>118.78200108003682</v>
      </c>
    </row>
    <row r="139" spans="1:17" s="14" customFormat="1" ht="12.75" customHeight="1">
      <c r="A139" s="109"/>
      <c r="B139" s="31" t="s">
        <v>222</v>
      </c>
      <c r="C139" s="33" t="s">
        <v>193</v>
      </c>
      <c r="D139" s="32">
        <v>100</v>
      </c>
      <c r="E139" s="32">
        <v>1972</v>
      </c>
      <c r="F139" s="101">
        <v>55.98</v>
      </c>
      <c r="G139" s="101">
        <v>10.28</v>
      </c>
      <c r="H139" s="101">
        <v>13.65</v>
      </c>
      <c r="I139" s="101">
        <v>32.049999999999997</v>
      </c>
      <c r="J139" s="100">
        <v>4426.37</v>
      </c>
      <c r="K139" s="100">
        <f>I139/J139*L139</f>
        <v>32.05021722088302</v>
      </c>
      <c r="L139" s="100">
        <v>4426.3999999999996</v>
      </c>
      <c r="M139" s="116">
        <f>K139/L139</f>
        <v>7.2406961008682049E-3</v>
      </c>
      <c r="N139" s="28">
        <v>237.40199999999999</v>
      </c>
      <c r="O139" s="110">
        <f>M139*N139</f>
        <v>1.7189557357383134</v>
      </c>
      <c r="P139" s="110">
        <f>M139*60*1000</f>
        <v>434.44176605209231</v>
      </c>
      <c r="Q139" s="354">
        <f>P139*N139/1000</f>
        <v>103.13734414429881</v>
      </c>
    </row>
    <row r="140" spans="1:17" s="14" customFormat="1" ht="12.75" customHeight="1">
      <c r="A140" s="109"/>
      <c r="B140" s="31" t="s">
        <v>222</v>
      </c>
      <c r="C140" s="33" t="s">
        <v>191</v>
      </c>
      <c r="D140" s="32">
        <v>72</v>
      </c>
      <c r="E140" s="32">
        <v>2005</v>
      </c>
      <c r="F140" s="101">
        <v>54.26</v>
      </c>
      <c r="G140" s="101">
        <v>15.52</v>
      </c>
      <c r="H140" s="101">
        <v>0</v>
      </c>
      <c r="I140" s="101">
        <v>38.74</v>
      </c>
      <c r="J140" s="100">
        <v>5348.75</v>
      </c>
      <c r="K140" s="100">
        <f>I140/J140*L140</f>
        <v>38.740362140687083</v>
      </c>
      <c r="L140" s="100">
        <v>5348.8</v>
      </c>
      <c r="M140" s="116">
        <f>K140/L140</f>
        <v>7.242813741528395E-3</v>
      </c>
      <c r="N140" s="28">
        <v>237.40199999999999</v>
      </c>
      <c r="O140" s="110">
        <f>M140*N140</f>
        <v>1.7194584678663238</v>
      </c>
      <c r="P140" s="110">
        <f>M140*60*1000</f>
        <v>434.56882449170371</v>
      </c>
      <c r="Q140" s="354">
        <f>P140*N140/1000</f>
        <v>103.16750807197944</v>
      </c>
    </row>
    <row r="141" spans="1:17" s="14" customFormat="1" ht="12.75" customHeight="1">
      <c r="A141" s="109"/>
      <c r="B141" s="31" t="s">
        <v>346</v>
      </c>
      <c r="C141" s="85" t="s">
        <v>327</v>
      </c>
      <c r="D141" s="86">
        <v>60</v>
      </c>
      <c r="E141" s="86">
        <v>1969</v>
      </c>
      <c r="F141" s="87">
        <v>38.549999999999997</v>
      </c>
      <c r="G141" s="87">
        <v>5.9669999999999996</v>
      </c>
      <c r="H141" s="87">
        <v>9.6</v>
      </c>
      <c r="I141" s="87">
        <v>22.983000000000001</v>
      </c>
      <c r="J141" s="117">
        <v>3165.62</v>
      </c>
      <c r="K141" s="117">
        <v>22.983000000000001</v>
      </c>
      <c r="L141" s="117">
        <v>3165.62</v>
      </c>
      <c r="M141" s="118">
        <v>7.2601891572582943E-3</v>
      </c>
      <c r="N141" s="88">
        <v>274.89800000000002</v>
      </c>
      <c r="O141" s="119">
        <v>1.9958114789519907</v>
      </c>
      <c r="P141" s="119">
        <v>435.61134943549769</v>
      </c>
      <c r="Q141" s="356">
        <v>119.74868873711947</v>
      </c>
    </row>
    <row r="142" spans="1:17" s="14" customFormat="1" ht="12.75" customHeight="1">
      <c r="A142" s="109"/>
      <c r="B142" s="31" t="s">
        <v>222</v>
      </c>
      <c r="C142" s="33" t="s">
        <v>187</v>
      </c>
      <c r="D142" s="32">
        <v>38</v>
      </c>
      <c r="E142" s="32">
        <v>2004</v>
      </c>
      <c r="F142" s="101">
        <v>22.06</v>
      </c>
      <c r="G142" s="101">
        <v>4.9800000000000004</v>
      </c>
      <c r="H142" s="101">
        <v>0.37</v>
      </c>
      <c r="I142" s="101">
        <v>17.25</v>
      </c>
      <c r="J142" s="100">
        <v>2371.6999999999998</v>
      </c>
      <c r="K142" s="100">
        <f>I142/J142*L142</f>
        <v>17.25</v>
      </c>
      <c r="L142" s="100">
        <v>2371.6999999999998</v>
      </c>
      <c r="M142" s="116">
        <f>K142/L142</f>
        <v>7.2732639035291147E-3</v>
      </c>
      <c r="N142" s="28">
        <v>237.40199999999999</v>
      </c>
      <c r="O142" s="110">
        <f>M142*N142</f>
        <v>1.7266873972256187</v>
      </c>
      <c r="P142" s="110">
        <f>M142*60*1000</f>
        <v>436.39583421174689</v>
      </c>
      <c r="Q142" s="354">
        <f>P142*N142/1000</f>
        <v>103.60124383353713</v>
      </c>
    </row>
    <row r="143" spans="1:17" s="14" customFormat="1" ht="12.75" customHeight="1">
      <c r="A143" s="109"/>
      <c r="B143" s="31" t="s">
        <v>315</v>
      </c>
      <c r="C143" s="127" t="s">
        <v>281</v>
      </c>
      <c r="D143" s="86">
        <v>25</v>
      </c>
      <c r="E143" s="86">
        <v>1978</v>
      </c>
      <c r="F143" s="87">
        <v>12.89</v>
      </c>
      <c r="G143" s="87">
        <v>2.5347</v>
      </c>
      <c r="H143" s="87">
        <v>1</v>
      </c>
      <c r="I143" s="87">
        <v>9.3552999999999997</v>
      </c>
      <c r="J143" s="117">
        <v>1284.25</v>
      </c>
      <c r="K143" s="117">
        <v>9.3552999999999997</v>
      </c>
      <c r="L143" s="117">
        <v>1284.25</v>
      </c>
      <c r="M143" s="118">
        <v>7.2846408409577576E-3</v>
      </c>
      <c r="N143" s="88">
        <v>258.221</v>
      </c>
      <c r="O143" s="119">
        <v>1.8810472425929532</v>
      </c>
      <c r="P143" s="119">
        <v>437.07845045746546</v>
      </c>
      <c r="Q143" s="356">
        <v>112.86283455557719</v>
      </c>
    </row>
    <row r="144" spans="1:17" s="14" customFormat="1" ht="12.75" customHeight="1">
      <c r="A144" s="109"/>
      <c r="B144" s="32" t="s">
        <v>426</v>
      </c>
      <c r="C144" s="89" t="s">
        <v>404</v>
      </c>
      <c r="D144" s="90">
        <v>20</v>
      </c>
      <c r="E144" s="90">
        <v>1975</v>
      </c>
      <c r="F144" s="91">
        <v>12.955</v>
      </c>
      <c r="G144" s="91">
        <v>1.53</v>
      </c>
      <c r="H144" s="91">
        <v>3.2</v>
      </c>
      <c r="I144" s="91">
        <v>8.2249999999999996</v>
      </c>
      <c r="J144" s="113">
        <v>1127.03</v>
      </c>
      <c r="K144" s="113">
        <v>8.2249999999999996</v>
      </c>
      <c r="L144" s="113">
        <v>1127.03</v>
      </c>
      <c r="M144" s="114">
        <v>7.2979423795284954E-3</v>
      </c>
      <c r="N144" s="92">
        <v>273.37200000000001</v>
      </c>
      <c r="O144" s="115">
        <v>1.9950531041764639</v>
      </c>
      <c r="P144" s="115">
        <v>437.87654277170975</v>
      </c>
      <c r="Q144" s="355">
        <v>119.70318625058783</v>
      </c>
    </row>
    <row r="145" spans="1:17" s="14" customFormat="1" ht="12.75" customHeight="1">
      <c r="A145" s="109"/>
      <c r="B145" s="32" t="s">
        <v>921</v>
      </c>
      <c r="C145" s="99" t="s">
        <v>873</v>
      </c>
      <c r="D145" s="32">
        <v>60</v>
      </c>
      <c r="E145" s="32">
        <v>1978</v>
      </c>
      <c r="F145" s="101">
        <v>47.110999999999997</v>
      </c>
      <c r="G145" s="101">
        <v>8.5169270000000008</v>
      </c>
      <c r="H145" s="101">
        <v>11.52</v>
      </c>
      <c r="I145" s="101">
        <v>27.074074</v>
      </c>
      <c r="J145" s="100">
        <v>3663.79</v>
      </c>
      <c r="K145" s="100">
        <v>27.074074</v>
      </c>
      <c r="L145" s="100">
        <v>3663.79</v>
      </c>
      <c r="M145" s="102">
        <v>7.3896358688680299E-3</v>
      </c>
      <c r="N145" s="28">
        <v>254.07900000000001</v>
      </c>
      <c r="O145" s="110">
        <v>1.8775512919261201</v>
      </c>
      <c r="P145" s="110">
        <v>443.37815213208182</v>
      </c>
      <c r="Q145" s="354">
        <v>112.65307751556722</v>
      </c>
    </row>
    <row r="146" spans="1:17" s="14" customFormat="1" ht="12.75" customHeight="1">
      <c r="A146" s="109"/>
      <c r="B146" s="32" t="s">
        <v>426</v>
      </c>
      <c r="C146" s="130" t="s">
        <v>405</v>
      </c>
      <c r="D146" s="91">
        <v>14</v>
      </c>
      <c r="E146" s="91">
        <v>2011</v>
      </c>
      <c r="F146" s="91">
        <v>7.4569999999999999</v>
      </c>
      <c r="G146" s="91">
        <v>1.0300469999999999</v>
      </c>
      <c r="H146" s="91">
        <v>2.59</v>
      </c>
      <c r="I146" s="91">
        <v>3.8369520000000001</v>
      </c>
      <c r="J146" s="113">
        <v>517.4</v>
      </c>
      <c r="K146" s="113">
        <v>3.8369520000000001</v>
      </c>
      <c r="L146" s="113">
        <v>517.4</v>
      </c>
      <c r="M146" s="114">
        <v>7.415833011209896E-3</v>
      </c>
      <c r="N146" s="92">
        <v>273.37200000000001</v>
      </c>
      <c r="O146" s="115">
        <v>2.027281101940472</v>
      </c>
      <c r="P146" s="115">
        <v>444.94998067259377</v>
      </c>
      <c r="Q146" s="355">
        <v>121.63686611642831</v>
      </c>
    </row>
    <row r="147" spans="1:17" s="14" customFormat="1" ht="12.75" customHeight="1">
      <c r="A147" s="109"/>
      <c r="B147" s="32" t="s">
        <v>569</v>
      </c>
      <c r="C147" s="20" t="s">
        <v>570</v>
      </c>
      <c r="D147" s="23">
        <v>6</v>
      </c>
      <c r="E147" s="23" t="s">
        <v>130</v>
      </c>
      <c r="F147" s="105">
        <f>G147+H147+I147</f>
        <v>6.3109999999999999</v>
      </c>
      <c r="G147" s="105">
        <v>0.93483000000000005</v>
      </c>
      <c r="H147" s="105">
        <v>0.64</v>
      </c>
      <c r="I147" s="105">
        <v>4.7361700000000004</v>
      </c>
      <c r="J147" s="106">
        <v>633.84</v>
      </c>
      <c r="K147" s="106">
        <f>I147</f>
        <v>4.7361700000000004</v>
      </c>
      <c r="L147" s="106">
        <f>J147</f>
        <v>633.84</v>
      </c>
      <c r="M147" s="79">
        <f>K147/L147</f>
        <v>7.4721854095670835E-3</v>
      </c>
      <c r="N147" s="27">
        <v>340.84</v>
      </c>
      <c r="O147" s="108">
        <f>M147*N147</f>
        <v>2.5468196749968444</v>
      </c>
      <c r="P147" s="108">
        <f>M147*60*1000</f>
        <v>448.33112457402501</v>
      </c>
      <c r="Q147" s="353">
        <f>P147*N147/1000</f>
        <v>152.80918049981068</v>
      </c>
    </row>
    <row r="148" spans="1:17" s="14" customFormat="1" ht="12.75" customHeight="1">
      <c r="A148" s="109"/>
      <c r="B148" s="32" t="s">
        <v>564</v>
      </c>
      <c r="C148" s="96" t="s">
        <v>538</v>
      </c>
      <c r="D148" s="94">
        <v>30</v>
      </c>
      <c r="E148" s="95" t="s">
        <v>130</v>
      </c>
      <c r="F148" s="120">
        <v>24.38</v>
      </c>
      <c r="G148" s="120">
        <v>4.0999999999999996</v>
      </c>
      <c r="H148" s="120">
        <v>4.8</v>
      </c>
      <c r="I148" s="120">
        <v>15.48</v>
      </c>
      <c r="J148" s="121">
        <v>2051.9499999999998</v>
      </c>
      <c r="K148" s="122">
        <v>15.48</v>
      </c>
      <c r="L148" s="121">
        <v>2051.9499999999998</v>
      </c>
      <c r="M148" s="123">
        <f>K148/L148</f>
        <v>7.544043470844807E-3</v>
      </c>
      <c r="N148" s="124">
        <v>223.8</v>
      </c>
      <c r="O148" s="125">
        <f>M148*N148</f>
        <v>1.6883569287750679</v>
      </c>
      <c r="P148" s="125">
        <f>M148*60*1000</f>
        <v>452.6426082506884</v>
      </c>
      <c r="Q148" s="357">
        <f>P148*N148/1000</f>
        <v>101.30141572650408</v>
      </c>
    </row>
    <row r="149" spans="1:17" s="14" customFormat="1" ht="12.75" customHeight="1">
      <c r="A149" s="109"/>
      <c r="B149" s="31" t="s">
        <v>346</v>
      </c>
      <c r="C149" s="127" t="s">
        <v>323</v>
      </c>
      <c r="D149" s="86">
        <v>30</v>
      </c>
      <c r="E149" s="86">
        <v>1971</v>
      </c>
      <c r="F149" s="87">
        <v>19.724</v>
      </c>
      <c r="G149" s="87">
        <v>3.04209</v>
      </c>
      <c r="H149" s="87">
        <v>4.8</v>
      </c>
      <c r="I149" s="87">
        <v>11.88191</v>
      </c>
      <c r="J149" s="117">
        <v>1569.65</v>
      </c>
      <c r="K149" s="117">
        <v>11.88191</v>
      </c>
      <c r="L149" s="117">
        <v>1569.65</v>
      </c>
      <c r="M149" s="118">
        <v>7.5697830726595096E-3</v>
      </c>
      <c r="N149" s="88">
        <v>274.89800000000002</v>
      </c>
      <c r="O149" s="119">
        <v>2.0809182271079538</v>
      </c>
      <c r="P149" s="119">
        <v>454.18698435957054</v>
      </c>
      <c r="Q149" s="356">
        <v>124.85509362647723</v>
      </c>
    </row>
    <row r="150" spans="1:17" s="14" customFormat="1" ht="12.75" customHeight="1">
      <c r="A150" s="109"/>
      <c r="B150" s="31" t="s">
        <v>447</v>
      </c>
      <c r="C150" s="89" t="s">
        <v>437</v>
      </c>
      <c r="D150" s="90">
        <v>21</v>
      </c>
      <c r="E150" s="90">
        <v>1988</v>
      </c>
      <c r="F150" s="91">
        <v>12.593</v>
      </c>
      <c r="G150" s="91">
        <v>1.271736</v>
      </c>
      <c r="H150" s="91">
        <v>3.2</v>
      </c>
      <c r="I150" s="91">
        <v>8.1212660000000003</v>
      </c>
      <c r="J150" s="113">
        <v>1072.1099999999999</v>
      </c>
      <c r="K150" s="113">
        <v>8.1212660000000003</v>
      </c>
      <c r="L150" s="113">
        <v>1072.1099999999999</v>
      </c>
      <c r="M150" s="114">
        <v>7.5750305472386242E-3</v>
      </c>
      <c r="N150" s="92">
        <v>229.88100000000003</v>
      </c>
      <c r="O150" s="115">
        <v>1.7413555972297623</v>
      </c>
      <c r="P150" s="115">
        <v>454.50183283431744</v>
      </c>
      <c r="Q150" s="355">
        <v>104.48133583378574</v>
      </c>
    </row>
    <row r="151" spans="1:17" s="14" customFormat="1" ht="12.75" customHeight="1">
      <c r="A151" s="109"/>
      <c r="B151" s="31" t="s">
        <v>222</v>
      </c>
      <c r="C151" s="33" t="s">
        <v>194</v>
      </c>
      <c r="D151" s="32">
        <v>61</v>
      </c>
      <c r="E151" s="32">
        <v>1973</v>
      </c>
      <c r="F151" s="101">
        <v>32.92</v>
      </c>
      <c r="G151" s="101">
        <v>6.46</v>
      </c>
      <c r="H151" s="101">
        <v>5.98</v>
      </c>
      <c r="I151" s="101">
        <v>20.48</v>
      </c>
      <c r="J151" s="100">
        <v>2678.27</v>
      </c>
      <c r="K151" s="100">
        <f>I151/J151*L151</f>
        <v>20.48</v>
      </c>
      <c r="L151" s="100">
        <v>2678.27</v>
      </c>
      <c r="M151" s="116">
        <f>K151/L151</f>
        <v>7.6467271783651385E-3</v>
      </c>
      <c r="N151" s="28">
        <v>237.40199999999999</v>
      </c>
      <c r="O151" s="110">
        <f>M151*N151</f>
        <v>1.8153483255982406</v>
      </c>
      <c r="P151" s="110">
        <f>M151*60*1000</f>
        <v>458.80363070190833</v>
      </c>
      <c r="Q151" s="354">
        <f>P151*N151/1000</f>
        <v>108.92089953589443</v>
      </c>
    </row>
    <row r="152" spans="1:17" s="14" customFormat="1" ht="12.75" customHeight="1">
      <c r="A152" s="109"/>
      <c r="B152" s="32" t="s">
        <v>115</v>
      </c>
      <c r="C152" s="20" t="s">
        <v>87</v>
      </c>
      <c r="D152" s="23">
        <v>73</v>
      </c>
      <c r="E152" s="23">
        <v>2007</v>
      </c>
      <c r="F152" s="105">
        <v>58.8</v>
      </c>
      <c r="G152" s="105">
        <v>8.4250000000000007</v>
      </c>
      <c r="H152" s="105"/>
      <c r="I152" s="105">
        <v>50.5</v>
      </c>
      <c r="J152" s="106">
        <v>6523.14</v>
      </c>
      <c r="K152" s="106">
        <v>50.5</v>
      </c>
      <c r="L152" s="106">
        <v>6523.14</v>
      </c>
      <c r="M152" s="107">
        <f>K152/L152</f>
        <v>7.7416704225265745E-3</v>
      </c>
      <c r="N152" s="27">
        <v>240.6</v>
      </c>
      <c r="O152" s="108">
        <f>M152*N152</f>
        <v>1.8626459036598937</v>
      </c>
      <c r="P152" s="108">
        <f>M152*60*1000</f>
        <v>464.50022535159445</v>
      </c>
      <c r="Q152" s="353">
        <f>P152*N152/1000</f>
        <v>111.75875421959363</v>
      </c>
    </row>
    <row r="153" spans="1:17" s="14" customFormat="1" ht="12.75" customHeight="1">
      <c r="A153" s="109"/>
      <c r="B153" s="31" t="s">
        <v>346</v>
      </c>
      <c r="C153" s="85" t="s">
        <v>336</v>
      </c>
      <c r="D153" s="86">
        <v>20</v>
      </c>
      <c r="E153" s="86">
        <v>1981</v>
      </c>
      <c r="F153" s="87">
        <v>12.997</v>
      </c>
      <c r="G153" s="87">
        <v>1.8057209999999999</v>
      </c>
      <c r="H153" s="87">
        <v>3.2</v>
      </c>
      <c r="I153" s="87">
        <v>7.9912789999999996</v>
      </c>
      <c r="J153" s="117">
        <v>1031.73</v>
      </c>
      <c r="K153" s="117">
        <v>7.9912789999999996</v>
      </c>
      <c r="L153" s="117">
        <v>1031.73</v>
      </c>
      <c r="M153" s="118">
        <v>7.7455138456766787E-3</v>
      </c>
      <c r="N153" s="88">
        <v>274.89800000000002</v>
      </c>
      <c r="O153" s="119">
        <v>2.1292262651488278</v>
      </c>
      <c r="P153" s="119">
        <v>464.73083074060071</v>
      </c>
      <c r="Q153" s="356">
        <v>127.75357590892966</v>
      </c>
    </row>
    <row r="154" spans="1:17" s="14" customFormat="1" ht="12.75" customHeight="1">
      <c r="A154" s="109"/>
      <c r="B154" s="32" t="s">
        <v>861</v>
      </c>
      <c r="C154" s="20" t="s">
        <v>824</v>
      </c>
      <c r="D154" s="23">
        <v>48</v>
      </c>
      <c r="E154" s="23" t="s">
        <v>821</v>
      </c>
      <c r="F154" s="105">
        <f>SUM(G154+H154+I154)</f>
        <v>31.2</v>
      </c>
      <c r="G154" s="105">
        <v>3.6349999999999998</v>
      </c>
      <c r="H154" s="105">
        <v>7.36</v>
      </c>
      <c r="I154" s="105">
        <v>20.204999999999998</v>
      </c>
      <c r="J154" s="106">
        <v>2590.4</v>
      </c>
      <c r="K154" s="106">
        <v>18.989999999999998</v>
      </c>
      <c r="L154" s="106">
        <v>2435.2399999999998</v>
      </c>
      <c r="M154" s="79">
        <f>K154/L154</f>
        <v>7.7979993758315403E-3</v>
      </c>
      <c r="N154" s="27">
        <v>197.94</v>
      </c>
      <c r="O154" s="108">
        <f>M154*N154</f>
        <v>1.5435359964520952</v>
      </c>
      <c r="P154" s="108">
        <f>M154*60*1000</f>
        <v>467.87996254989241</v>
      </c>
      <c r="Q154" s="353">
        <f>P154*N154/1000</f>
        <v>92.612159787125691</v>
      </c>
    </row>
    <row r="155" spans="1:17" s="14" customFormat="1" ht="12.75" customHeight="1">
      <c r="A155" s="109"/>
      <c r="B155" s="32" t="s">
        <v>921</v>
      </c>
      <c r="C155" s="33" t="s">
        <v>874</v>
      </c>
      <c r="D155" s="32">
        <v>46</v>
      </c>
      <c r="E155" s="32">
        <v>2001</v>
      </c>
      <c r="F155" s="101">
        <v>38.405999999999999</v>
      </c>
      <c r="G155" s="101">
        <v>6.1429799999999997</v>
      </c>
      <c r="H155" s="101">
        <v>7.28</v>
      </c>
      <c r="I155" s="101">
        <v>24.983021999999998</v>
      </c>
      <c r="J155" s="100">
        <v>3175.32</v>
      </c>
      <c r="K155" s="100">
        <v>24.983021999999998</v>
      </c>
      <c r="L155" s="100">
        <v>3175.32</v>
      </c>
      <c r="M155" s="102">
        <v>7.8678753637428656E-3</v>
      </c>
      <c r="N155" s="28">
        <v>254.07900000000001</v>
      </c>
      <c r="O155" s="110">
        <v>1.9990619045444236</v>
      </c>
      <c r="P155" s="110">
        <v>472.07252182457194</v>
      </c>
      <c r="Q155" s="354">
        <v>119.94371427266542</v>
      </c>
    </row>
    <row r="156" spans="1:17" s="14" customFormat="1" ht="12.75" customHeight="1">
      <c r="A156" s="109"/>
      <c r="B156" s="31" t="s">
        <v>315</v>
      </c>
      <c r="C156" s="85" t="s">
        <v>284</v>
      </c>
      <c r="D156" s="86">
        <v>22</v>
      </c>
      <c r="E156" s="86">
        <v>1994</v>
      </c>
      <c r="F156" s="87">
        <v>14.891</v>
      </c>
      <c r="G156" s="87">
        <v>2.184024</v>
      </c>
      <c r="H156" s="87">
        <v>3.52</v>
      </c>
      <c r="I156" s="87">
        <v>9.1869759999999996</v>
      </c>
      <c r="J156" s="117">
        <v>1162.77</v>
      </c>
      <c r="K156" s="117">
        <v>9.1869759999999996</v>
      </c>
      <c r="L156" s="117">
        <v>1162.77</v>
      </c>
      <c r="M156" s="118">
        <v>7.900939996731941E-3</v>
      </c>
      <c r="N156" s="88">
        <v>258.221</v>
      </c>
      <c r="O156" s="119">
        <v>2.0401886268961187</v>
      </c>
      <c r="P156" s="119">
        <v>474.05639980391646</v>
      </c>
      <c r="Q156" s="356">
        <v>122.41131761376711</v>
      </c>
    </row>
    <row r="157" spans="1:17" s="14" customFormat="1" ht="12.75" customHeight="1">
      <c r="A157" s="109"/>
      <c r="B157" s="32" t="s">
        <v>921</v>
      </c>
      <c r="C157" s="33" t="s">
        <v>875</v>
      </c>
      <c r="D157" s="32">
        <v>49</v>
      </c>
      <c r="E157" s="32">
        <v>2007</v>
      </c>
      <c r="F157" s="101">
        <v>31.763000000000002</v>
      </c>
      <c r="G157" s="101">
        <v>7.7272939999999997</v>
      </c>
      <c r="H157" s="101">
        <v>4</v>
      </c>
      <c r="I157" s="101">
        <v>20.035709999999998</v>
      </c>
      <c r="J157" s="100">
        <v>2531.39</v>
      </c>
      <c r="K157" s="100">
        <v>20.035709999999998</v>
      </c>
      <c r="L157" s="100">
        <v>2531.39</v>
      </c>
      <c r="M157" s="102">
        <v>7.9149044596051963E-3</v>
      </c>
      <c r="N157" s="28">
        <v>254.07900000000001</v>
      </c>
      <c r="O157" s="110">
        <v>2.0110110101920289</v>
      </c>
      <c r="P157" s="110">
        <v>474.89426757631173</v>
      </c>
      <c r="Q157" s="354">
        <v>120.66066061152172</v>
      </c>
    </row>
    <row r="158" spans="1:17" s="14" customFormat="1" ht="12.75" customHeight="1">
      <c r="A158" s="109"/>
      <c r="B158" s="31" t="s">
        <v>222</v>
      </c>
      <c r="C158" s="33" t="s">
        <v>195</v>
      </c>
      <c r="D158" s="32">
        <v>60</v>
      </c>
      <c r="E158" s="32">
        <v>1965</v>
      </c>
      <c r="F158" s="101">
        <v>39.78</v>
      </c>
      <c r="G158" s="101">
        <v>8.76</v>
      </c>
      <c r="H158" s="101">
        <v>9.52</v>
      </c>
      <c r="I158" s="101">
        <f>F158-G158-H158</f>
        <v>21.500000000000004</v>
      </c>
      <c r="J158" s="100">
        <v>2708.87</v>
      </c>
      <c r="K158" s="100">
        <f>I158/J158*L158</f>
        <v>21.500000000000007</v>
      </c>
      <c r="L158" s="100">
        <v>2708.87</v>
      </c>
      <c r="M158" s="116">
        <f>K158/L158</f>
        <v>7.9368888134166669E-3</v>
      </c>
      <c r="N158" s="28">
        <v>237.40199999999999</v>
      </c>
      <c r="O158" s="110">
        <f>M158*N158</f>
        <v>1.8842332780827435</v>
      </c>
      <c r="P158" s="110">
        <f>M158*60*1000</f>
        <v>476.213328805</v>
      </c>
      <c r="Q158" s="354">
        <f>P158*N158/1000</f>
        <v>113.0539966849646</v>
      </c>
    </row>
    <row r="159" spans="1:17" s="14" customFormat="1" ht="12.75" customHeight="1">
      <c r="A159" s="109"/>
      <c r="B159" s="32" t="s">
        <v>278</v>
      </c>
      <c r="C159" s="33" t="s">
        <v>252</v>
      </c>
      <c r="D159" s="32">
        <v>40</v>
      </c>
      <c r="E159" s="32">
        <v>1983</v>
      </c>
      <c r="F159" s="101">
        <f>G159+H159+I159</f>
        <v>26.810000000000002</v>
      </c>
      <c r="G159" s="101">
        <v>3.07</v>
      </c>
      <c r="H159" s="101">
        <v>6.24</v>
      </c>
      <c r="I159" s="101">
        <v>17.5</v>
      </c>
      <c r="J159" s="100">
        <v>2190.15</v>
      </c>
      <c r="K159" s="100">
        <v>17.5</v>
      </c>
      <c r="L159" s="100">
        <v>2190.15</v>
      </c>
      <c r="M159" s="131">
        <f>K159/L159</f>
        <v>7.990320297696505E-3</v>
      </c>
      <c r="N159" s="28">
        <v>205.8</v>
      </c>
      <c r="O159" s="110">
        <f>M159*N159*1.09</f>
        <v>1.7924046298198755</v>
      </c>
      <c r="P159" s="110">
        <f>M159*60*1000</f>
        <v>479.41921786179029</v>
      </c>
      <c r="Q159" s="354">
        <f>P159*N159/1000</f>
        <v>98.664475035956443</v>
      </c>
    </row>
    <row r="160" spans="1:17" s="14" customFormat="1" ht="12.75" customHeight="1">
      <c r="A160" s="109"/>
      <c r="B160" s="31" t="s">
        <v>315</v>
      </c>
      <c r="C160" s="127" t="s">
        <v>282</v>
      </c>
      <c r="D160" s="86">
        <v>44</v>
      </c>
      <c r="E160" s="86">
        <v>2004</v>
      </c>
      <c r="F160" s="87">
        <v>17.991</v>
      </c>
      <c r="G160" s="87">
        <v>1.9379999999999999</v>
      </c>
      <c r="H160" s="87">
        <v>3.52</v>
      </c>
      <c r="I160" s="87">
        <v>12.532999999999999</v>
      </c>
      <c r="J160" s="117">
        <v>1548.41</v>
      </c>
      <c r="K160" s="117">
        <v>12.532999999999999</v>
      </c>
      <c r="L160" s="117">
        <v>1548.41</v>
      </c>
      <c r="M160" s="118">
        <v>8.0941094412978459E-3</v>
      </c>
      <c r="N160" s="88">
        <v>258.221</v>
      </c>
      <c r="O160" s="119">
        <v>2.0900690340413712</v>
      </c>
      <c r="P160" s="119">
        <v>485.64656647787075</v>
      </c>
      <c r="Q160" s="356">
        <v>125.40414204248226</v>
      </c>
    </row>
    <row r="161" spans="1:17" s="14" customFormat="1" ht="12.75" customHeight="1">
      <c r="A161" s="109"/>
      <c r="B161" s="32" t="s">
        <v>481</v>
      </c>
      <c r="C161" s="132" t="s">
        <v>460</v>
      </c>
      <c r="D161" s="133">
        <v>50</v>
      </c>
      <c r="E161" s="133">
        <v>1993</v>
      </c>
      <c r="F161" s="134">
        <v>31.003</v>
      </c>
      <c r="G161" s="134">
        <v>3.138525</v>
      </c>
      <c r="H161" s="134">
        <v>7.84</v>
      </c>
      <c r="I161" s="134">
        <v>20.024476999999997</v>
      </c>
      <c r="J161" s="135">
        <v>2469.6799999999998</v>
      </c>
      <c r="K161" s="135">
        <v>20.024476999999997</v>
      </c>
      <c r="L161" s="135">
        <v>2469.6799999999998</v>
      </c>
      <c r="M161" s="136">
        <v>8.1081261539956585E-3</v>
      </c>
      <c r="N161" s="137">
        <v>276.42400000000004</v>
      </c>
      <c r="O161" s="138">
        <v>2.2412806639920961</v>
      </c>
      <c r="P161" s="138">
        <v>486.48756923973951</v>
      </c>
      <c r="Q161" s="358">
        <v>134.47683983952578</v>
      </c>
    </row>
    <row r="162" spans="1:17" s="14" customFormat="1" ht="12.75" customHeight="1">
      <c r="A162" s="109"/>
      <c r="B162" s="32" t="s">
        <v>630</v>
      </c>
      <c r="C162" s="20" t="s">
        <v>600</v>
      </c>
      <c r="D162" s="23">
        <v>32</v>
      </c>
      <c r="E162" s="23">
        <v>1962</v>
      </c>
      <c r="F162" s="105">
        <f>G162+H162+I162</f>
        <v>17.324999999999999</v>
      </c>
      <c r="G162" s="105">
        <v>2.3192400000000002</v>
      </c>
      <c r="H162" s="105">
        <v>5.12</v>
      </c>
      <c r="I162" s="105">
        <v>9.8857599999999994</v>
      </c>
      <c r="J162" s="106">
        <v>1208.05</v>
      </c>
      <c r="K162" s="106">
        <f>I162</f>
        <v>9.8857599999999994</v>
      </c>
      <c r="L162" s="106">
        <f>J162</f>
        <v>1208.05</v>
      </c>
      <c r="M162" s="79">
        <f>K162/L162</f>
        <v>8.1832374487810933E-3</v>
      </c>
      <c r="N162" s="27">
        <v>210.04300000000001</v>
      </c>
      <c r="O162" s="108">
        <f>M162*N162</f>
        <v>1.7188317434543272</v>
      </c>
      <c r="P162" s="108">
        <f>M162*60*1000</f>
        <v>490.99424692686563</v>
      </c>
      <c r="Q162" s="353">
        <f>P162*N162/1000</f>
        <v>103.12990460725963</v>
      </c>
    </row>
    <row r="163" spans="1:17" s="14" customFormat="1" ht="12.75" customHeight="1">
      <c r="A163" s="109"/>
      <c r="B163" s="32" t="s">
        <v>921</v>
      </c>
      <c r="C163" s="33" t="s">
        <v>876</v>
      </c>
      <c r="D163" s="32">
        <v>34</v>
      </c>
      <c r="E163" s="32">
        <v>2003</v>
      </c>
      <c r="F163" s="101">
        <v>30.116</v>
      </c>
      <c r="G163" s="101">
        <v>5.4367109999999998</v>
      </c>
      <c r="H163" s="101">
        <v>5.44</v>
      </c>
      <c r="I163" s="101">
        <v>19.239283999999998</v>
      </c>
      <c r="J163" s="100">
        <v>2349.59</v>
      </c>
      <c r="K163" s="100">
        <v>19.239283999999998</v>
      </c>
      <c r="L163" s="100">
        <v>2349.59</v>
      </c>
      <c r="M163" s="102">
        <v>8.188357968837115E-3</v>
      </c>
      <c r="N163" s="28">
        <v>254.07900000000001</v>
      </c>
      <c r="O163" s="110">
        <v>2.0804898043641655</v>
      </c>
      <c r="P163" s="110">
        <v>491.30147813022688</v>
      </c>
      <c r="Q163" s="354">
        <v>124.82938826184991</v>
      </c>
    </row>
    <row r="164" spans="1:17" s="14" customFormat="1" ht="12.75" customHeight="1">
      <c r="A164" s="109"/>
      <c r="B164" s="31" t="s">
        <v>346</v>
      </c>
      <c r="C164" s="127" t="s">
        <v>324</v>
      </c>
      <c r="D164" s="86">
        <v>40</v>
      </c>
      <c r="E164" s="86">
        <v>2009</v>
      </c>
      <c r="F164" s="87">
        <v>26.277999999999999</v>
      </c>
      <c r="G164" s="87">
        <v>4.8379909999999997</v>
      </c>
      <c r="H164" s="87">
        <v>3.2</v>
      </c>
      <c r="I164" s="87">
        <v>18.240002</v>
      </c>
      <c r="J164" s="117">
        <v>2225.48</v>
      </c>
      <c r="K164" s="117">
        <v>18.240002</v>
      </c>
      <c r="L164" s="117">
        <v>2225.48</v>
      </c>
      <c r="M164" s="118">
        <v>8.1959855851321955E-3</v>
      </c>
      <c r="N164" s="88">
        <v>274.89800000000002</v>
      </c>
      <c r="O164" s="119">
        <v>2.2530600453816705</v>
      </c>
      <c r="P164" s="119">
        <v>491.75913510793174</v>
      </c>
      <c r="Q164" s="356">
        <v>135.18360272290022</v>
      </c>
    </row>
    <row r="165" spans="1:17" s="14" customFormat="1" ht="12.75" customHeight="1">
      <c r="A165" s="109"/>
      <c r="B165" s="32" t="s">
        <v>861</v>
      </c>
      <c r="C165" s="20" t="s">
        <v>829</v>
      </c>
      <c r="D165" s="23">
        <v>22</v>
      </c>
      <c r="E165" s="23" t="s">
        <v>821</v>
      </c>
      <c r="F165" s="105">
        <f>SUM(G165+H165+I165)</f>
        <v>15.902000000000001</v>
      </c>
      <c r="G165" s="105">
        <v>2.5499999999999998</v>
      </c>
      <c r="H165" s="105">
        <v>3.52</v>
      </c>
      <c r="I165" s="105">
        <v>9.8320000000000007</v>
      </c>
      <c r="J165" s="106">
        <v>1191.8399999999999</v>
      </c>
      <c r="K165" s="106">
        <v>9.8320000000000007</v>
      </c>
      <c r="L165" s="106">
        <v>1191.8399999999999</v>
      </c>
      <c r="M165" s="79">
        <f>K165/L165</f>
        <v>8.2494294536179357E-3</v>
      </c>
      <c r="N165" s="27">
        <v>197.94</v>
      </c>
      <c r="O165" s="108">
        <f>M165*N165</f>
        <v>1.6328920660491342</v>
      </c>
      <c r="P165" s="108">
        <f>M165*60*1000</f>
        <v>494.96576721707612</v>
      </c>
      <c r="Q165" s="353">
        <f>P165*N165/1000</f>
        <v>97.97352396294805</v>
      </c>
    </row>
    <row r="166" spans="1:17" s="14" customFormat="1" ht="12.75" customHeight="1">
      <c r="A166" s="109"/>
      <c r="B166" s="31" t="s">
        <v>315</v>
      </c>
      <c r="C166" s="127" t="s">
        <v>283</v>
      </c>
      <c r="D166" s="86">
        <v>54</v>
      </c>
      <c r="E166" s="86">
        <v>1992</v>
      </c>
      <c r="F166" s="87">
        <v>33.970999999999997</v>
      </c>
      <c r="G166" s="87">
        <v>3.559545</v>
      </c>
      <c r="H166" s="87">
        <v>8.64</v>
      </c>
      <c r="I166" s="87">
        <v>21.771453999999999</v>
      </c>
      <c r="J166" s="117">
        <v>2632.94</v>
      </c>
      <c r="K166" s="117">
        <v>21.771453999999999</v>
      </c>
      <c r="L166" s="117">
        <v>2632.94</v>
      </c>
      <c r="M166" s="118">
        <v>8.2688758574065487E-3</v>
      </c>
      <c r="N166" s="88">
        <v>258.221</v>
      </c>
      <c r="O166" s="119">
        <v>2.1351973927753765</v>
      </c>
      <c r="P166" s="119">
        <v>496.13255144439296</v>
      </c>
      <c r="Q166" s="356">
        <v>128.11184356652259</v>
      </c>
    </row>
    <row r="167" spans="1:17" s="14" customFormat="1" ht="12.75" customHeight="1">
      <c r="A167" s="109"/>
      <c r="B167" s="31" t="s">
        <v>718</v>
      </c>
      <c r="C167" s="33" t="s">
        <v>695</v>
      </c>
      <c r="D167" s="32">
        <v>12</v>
      </c>
      <c r="E167" s="32">
        <v>1983</v>
      </c>
      <c r="F167" s="101">
        <v>6.3049999999999997</v>
      </c>
      <c r="G167" s="101"/>
      <c r="H167" s="101"/>
      <c r="I167" s="101">
        <v>6.3049999999999997</v>
      </c>
      <c r="J167" s="100">
        <v>762.17</v>
      </c>
      <c r="K167" s="100">
        <v>6.3049999999999997</v>
      </c>
      <c r="L167" s="100">
        <v>762.17</v>
      </c>
      <c r="M167" s="102">
        <f>K167/L167</f>
        <v>8.2724326593804527E-3</v>
      </c>
      <c r="N167" s="28">
        <v>211.678</v>
      </c>
      <c r="O167" s="110">
        <f>K167*N167/J167</f>
        <v>1.7510920004723356</v>
      </c>
      <c r="P167" s="110">
        <f>M167*60*1000</f>
        <v>496.3459595628272</v>
      </c>
      <c r="Q167" s="354">
        <f>O167*60</f>
        <v>105.06552002834013</v>
      </c>
    </row>
    <row r="168" spans="1:17" s="14" customFormat="1" ht="12.75" customHeight="1">
      <c r="A168" s="109"/>
      <c r="B168" s="31" t="s">
        <v>792</v>
      </c>
      <c r="C168" s="20" t="s">
        <v>760</v>
      </c>
      <c r="D168" s="23">
        <v>40</v>
      </c>
      <c r="E168" s="23">
        <v>1975</v>
      </c>
      <c r="F168" s="105">
        <v>26.457999999999998</v>
      </c>
      <c r="G168" s="105">
        <v>3.9590000000000001</v>
      </c>
      <c r="H168" s="105">
        <v>6.4</v>
      </c>
      <c r="I168" s="105">
        <v>16.099</v>
      </c>
      <c r="J168" s="106">
        <v>1928.43</v>
      </c>
      <c r="K168" s="106">
        <v>16.099</v>
      </c>
      <c r="L168" s="106">
        <v>1928.43</v>
      </c>
      <c r="M168" s="79">
        <f>K168/L168</f>
        <v>8.3482418340307916E-3</v>
      </c>
      <c r="N168" s="27">
        <v>260.29199999999997</v>
      </c>
      <c r="O168" s="108">
        <f>M168*N168</f>
        <v>2.1729805634635424</v>
      </c>
      <c r="P168" s="108">
        <f>M168*60*1000</f>
        <v>500.89451004184747</v>
      </c>
      <c r="Q168" s="353">
        <f>P168*N168/1000</f>
        <v>130.37883380781255</v>
      </c>
    </row>
    <row r="169" spans="1:17" s="14" customFormat="1" ht="12.75" customHeight="1">
      <c r="A169" s="109"/>
      <c r="B169" s="32" t="s">
        <v>630</v>
      </c>
      <c r="C169" s="20" t="s">
        <v>601</v>
      </c>
      <c r="D169" s="23">
        <v>60</v>
      </c>
      <c r="E169" s="23">
        <v>1967</v>
      </c>
      <c r="F169" s="105">
        <f>G169+H169+I169</f>
        <v>36.258011000000003</v>
      </c>
      <c r="G169" s="105">
        <v>3.9532500000000002</v>
      </c>
      <c r="H169" s="105">
        <v>9.6</v>
      </c>
      <c r="I169" s="105">
        <v>22.704761000000001</v>
      </c>
      <c r="J169" s="106">
        <v>2715.0099999999998</v>
      </c>
      <c r="K169" s="106">
        <f>I169</f>
        <v>22.704761000000001</v>
      </c>
      <c r="L169" s="106">
        <f>J169</f>
        <v>2715.0099999999998</v>
      </c>
      <c r="M169" s="79">
        <f>K169/L169</f>
        <v>8.3626804321162741E-3</v>
      </c>
      <c r="N169" s="27">
        <v>210.04300000000001</v>
      </c>
      <c r="O169" s="108">
        <f>M169*N169</f>
        <v>1.7565224860029987</v>
      </c>
      <c r="P169" s="108">
        <f>M169*60*1000</f>
        <v>501.76082592697645</v>
      </c>
      <c r="Q169" s="353">
        <f>P169*N169/1000</f>
        <v>105.39134916017991</v>
      </c>
    </row>
    <row r="170" spans="1:17" s="14" customFormat="1" ht="12.75" customHeight="1">
      <c r="A170" s="109"/>
      <c r="B170" s="31" t="s">
        <v>222</v>
      </c>
      <c r="C170" s="33" t="s">
        <v>198</v>
      </c>
      <c r="D170" s="32">
        <v>60</v>
      </c>
      <c r="E170" s="32">
        <v>1968</v>
      </c>
      <c r="F170" s="101">
        <v>34.9</v>
      </c>
      <c r="G170" s="101">
        <v>7.93</v>
      </c>
      <c r="H170" s="101">
        <v>4.18</v>
      </c>
      <c r="I170" s="101">
        <v>22.79</v>
      </c>
      <c r="J170" s="100">
        <v>2715.36</v>
      </c>
      <c r="K170" s="100">
        <f>I170/J170*L170</f>
        <v>22.79</v>
      </c>
      <c r="L170" s="100">
        <v>2715.36</v>
      </c>
      <c r="M170" s="116">
        <f>K170/L170</f>
        <v>8.3929939308231682E-3</v>
      </c>
      <c r="N170" s="28">
        <v>237.40199999999999</v>
      </c>
      <c r="O170" s="110">
        <f>M170*N170</f>
        <v>1.9925135451652816</v>
      </c>
      <c r="P170" s="110">
        <f>M170*60*1000</f>
        <v>503.57963584939012</v>
      </c>
      <c r="Q170" s="354">
        <f>P170*N170/1000</f>
        <v>119.55081270991691</v>
      </c>
    </row>
    <row r="171" spans="1:17" s="14" customFormat="1" ht="12.75" customHeight="1">
      <c r="A171" s="109"/>
      <c r="B171" s="32" t="s">
        <v>921</v>
      </c>
      <c r="C171" s="33" t="s">
        <v>877</v>
      </c>
      <c r="D171" s="32">
        <v>50</v>
      </c>
      <c r="E171" s="32">
        <v>2006</v>
      </c>
      <c r="F171" s="101">
        <v>33.493000000000002</v>
      </c>
      <c r="G171" s="101">
        <v>8.1706319999999995</v>
      </c>
      <c r="H171" s="101">
        <v>4</v>
      </c>
      <c r="I171" s="101">
        <v>21.322371</v>
      </c>
      <c r="J171" s="100">
        <v>2532.42</v>
      </c>
      <c r="K171" s="100">
        <v>21.322371</v>
      </c>
      <c r="L171" s="100">
        <v>2532.42</v>
      </c>
      <c r="M171" s="102">
        <v>8.4197609401284144E-3</v>
      </c>
      <c r="N171" s="28">
        <v>254.07900000000001</v>
      </c>
      <c r="O171" s="110">
        <v>2.1392844399068873</v>
      </c>
      <c r="P171" s="110">
        <v>505.18565640770487</v>
      </c>
      <c r="Q171" s="354">
        <v>128.35706639441327</v>
      </c>
    </row>
    <row r="172" spans="1:17" s="14" customFormat="1" ht="12.75" customHeight="1">
      <c r="A172" s="109"/>
      <c r="B172" s="31" t="s">
        <v>315</v>
      </c>
      <c r="C172" s="85" t="s">
        <v>285</v>
      </c>
      <c r="D172" s="86">
        <v>55</v>
      </c>
      <c r="E172" s="86">
        <v>1995</v>
      </c>
      <c r="F172" s="87">
        <v>42.826000000000001</v>
      </c>
      <c r="G172" s="87">
        <v>6.2373000000000003</v>
      </c>
      <c r="H172" s="87">
        <v>8.7200000000000006</v>
      </c>
      <c r="I172" s="87">
        <v>27.868701999999999</v>
      </c>
      <c r="J172" s="117">
        <v>3308.16</v>
      </c>
      <c r="K172" s="117">
        <v>27.868701999999999</v>
      </c>
      <c r="L172" s="117">
        <v>3308.16</v>
      </c>
      <c r="M172" s="118">
        <v>8.42423038788934E-3</v>
      </c>
      <c r="N172" s="88">
        <v>258.221</v>
      </c>
      <c r="O172" s="119">
        <v>2.1753131949911735</v>
      </c>
      <c r="P172" s="119">
        <v>505.4538232733604</v>
      </c>
      <c r="Q172" s="356">
        <v>130.5187916994704</v>
      </c>
    </row>
    <row r="173" spans="1:17" s="14" customFormat="1" ht="12.75" customHeight="1">
      <c r="A173" s="109"/>
      <c r="B173" s="31" t="s">
        <v>346</v>
      </c>
      <c r="C173" s="85" t="s">
        <v>328</v>
      </c>
      <c r="D173" s="86">
        <v>30</v>
      </c>
      <c r="E173" s="86">
        <v>1979</v>
      </c>
      <c r="F173" s="87">
        <v>20.811</v>
      </c>
      <c r="G173" s="87">
        <v>2.7538399999999998</v>
      </c>
      <c r="H173" s="87">
        <v>4.8</v>
      </c>
      <c r="I173" s="87">
        <v>13.257168</v>
      </c>
      <c r="J173" s="117">
        <v>1569.65</v>
      </c>
      <c r="K173" s="117">
        <v>13.257168</v>
      </c>
      <c r="L173" s="117">
        <v>1569.65</v>
      </c>
      <c r="M173" s="118">
        <v>8.4459389035772305E-3</v>
      </c>
      <c r="N173" s="88">
        <v>274.89800000000002</v>
      </c>
      <c r="O173" s="119">
        <v>2.3217717127155737</v>
      </c>
      <c r="P173" s="119">
        <v>506.75633421463385</v>
      </c>
      <c r="Q173" s="356">
        <v>139.30630276293445</v>
      </c>
    </row>
    <row r="174" spans="1:17" s="14" customFormat="1" ht="12.75" customHeight="1">
      <c r="A174" s="109"/>
      <c r="B174" s="32" t="s">
        <v>630</v>
      </c>
      <c r="C174" s="20" t="s">
        <v>602</v>
      </c>
      <c r="D174" s="23">
        <v>32</v>
      </c>
      <c r="E174" s="23">
        <v>1964</v>
      </c>
      <c r="F174" s="105">
        <f>G174+H174+I174</f>
        <v>16.847003000000001</v>
      </c>
      <c r="G174" s="105">
        <v>1.3968149999999999</v>
      </c>
      <c r="H174" s="105">
        <v>5.12</v>
      </c>
      <c r="I174" s="105">
        <v>10.330188</v>
      </c>
      <c r="J174" s="106">
        <v>1222.47</v>
      </c>
      <c r="K174" s="106">
        <f>I174</f>
        <v>10.330188</v>
      </c>
      <c r="L174" s="106">
        <f>J174</f>
        <v>1222.47</v>
      </c>
      <c r="M174" s="79">
        <f>K174/L174</f>
        <v>8.4502589020589453E-3</v>
      </c>
      <c r="N174" s="27">
        <v>210.04300000000001</v>
      </c>
      <c r="O174" s="108">
        <f>M174*N174</f>
        <v>1.7749177305651671</v>
      </c>
      <c r="P174" s="108">
        <f>M174*60*1000</f>
        <v>507.01553412353672</v>
      </c>
      <c r="Q174" s="353">
        <f>P174*N174/1000</f>
        <v>106.49506383391002</v>
      </c>
    </row>
    <row r="175" spans="1:17" s="14" customFormat="1" ht="12.75" customHeight="1">
      <c r="A175" s="109"/>
      <c r="B175" s="31" t="s">
        <v>346</v>
      </c>
      <c r="C175" s="127" t="s">
        <v>325</v>
      </c>
      <c r="D175" s="86">
        <v>93</v>
      </c>
      <c r="E175" s="86">
        <v>1973</v>
      </c>
      <c r="F175" s="87">
        <v>63.241999999999997</v>
      </c>
      <c r="G175" s="87">
        <v>10.38602</v>
      </c>
      <c r="H175" s="87">
        <v>14.4</v>
      </c>
      <c r="I175" s="87">
        <v>38.455964999999999</v>
      </c>
      <c r="J175" s="117">
        <v>4520.3</v>
      </c>
      <c r="K175" s="117">
        <v>38.455964999999999</v>
      </c>
      <c r="L175" s="117">
        <v>4520.3</v>
      </c>
      <c r="M175" s="118">
        <v>8.5073922084817379E-3</v>
      </c>
      <c r="N175" s="88">
        <v>274.89800000000002</v>
      </c>
      <c r="O175" s="119">
        <v>2.3386651033272128</v>
      </c>
      <c r="P175" s="119">
        <v>510.4435325089043</v>
      </c>
      <c r="Q175" s="356">
        <v>140.31990619963278</v>
      </c>
    </row>
    <row r="176" spans="1:17" s="14" customFormat="1" ht="12.75" customHeight="1">
      <c r="A176" s="109"/>
      <c r="B176" s="31" t="s">
        <v>346</v>
      </c>
      <c r="C176" s="85" t="s">
        <v>329</v>
      </c>
      <c r="D176" s="86">
        <v>30</v>
      </c>
      <c r="E176" s="86">
        <v>1975</v>
      </c>
      <c r="F176" s="87">
        <v>21.484999999999999</v>
      </c>
      <c r="G176" s="87">
        <v>3.2130000000000001</v>
      </c>
      <c r="H176" s="87">
        <v>4.8</v>
      </c>
      <c r="I176" s="87">
        <v>13.471995</v>
      </c>
      <c r="J176" s="117">
        <v>1582.74</v>
      </c>
      <c r="K176" s="117">
        <v>13.471995</v>
      </c>
      <c r="L176" s="117">
        <v>1582.74</v>
      </c>
      <c r="M176" s="118">
        <v>8.5118181128928314E-3</v>
      </c>
      <c r="N176" s="88">
        <v>274.89800000000002</v>
      </c>
      <c r="O176" s="119">
        <v>2.3398817755980139</v>
      </c>
      <c r="P176" s="119">
        <v>510.70908677356988</v>
      </c>
      <c r="Q176" s="356">
        <v>140.39290653588083</v>
      </c>
    </row>
    <row r="177" spans="1:17" s="14" customFormat="1" ht="12.75" customHeight="1">
      <c r="A177" s="109"/>
      <c r="B177" s="31" t="s">
        <v>315</v>
      </c>
      <c r="C177" s="85" t="s">
        <v>286</v>
      </c>
      <c r="D177" s="86">
        <v>101</v>
      </c>
      <c r="E177" s="86">
        <v>1968</v>
      </c>
      <c r="F177" s="87">
        <v>60.393000000000001</v>
      </c>
      <c r="G177" s="87">
        <v>6.2319449999999996</v>
      </c>
      <c r="H177" s="87">
        <v>15.92</v>
      </c>
      <c r="I177" s="87">
        <v>38.241044000000002</v>
      </c>
      <c r="J177" s="117">
        <v>4482.08</v>
      </c>
      <c r="K177" s="117">
        <v>38.241044000000002</v>
      </c>
      <c r="L177" s="117">
        <v>4482.08</v>
      </c>
      <c r="M177" s="118">
        <v>8.5319860421946957E-3</v>
      </c>
      <c r="N177" s="88">
        <v>258.221</v>
      </c>
      <c r="O177" s="119">
        <v>2.2031379678015566</v>
      </c>
      <c r="P177" s="119">
        <v>511.91916253168182</v>
      </c>
      <c r="Q177" s="356">
        <v>132.18827806809341</v>
      </c>
    </row>
    <row r="178" spans="1:17" s="14" customFormat="1" ht="12.75" customHeight="1">
      <c r="A178" s="109"/>
      <c r="B178" s="32" t="s">
        <v>630</v>
      </c>
      <c r="C178" s="20" t="s">
        <v>603</v>
      </c>
      <c r="D178" s="23">
        <v>32</v>
      </c>
      <c r="E178" s="23">
        <v>1962</v>
      </c>
      <c r="F178" s="105">
        <f>G178+H178+I178</f>
        <v>17.137996999999999</v>
      </c>
      <c r="G178" s="105">
        <v>1.68672</v>
      </c>
      <c r="H178" s="105">
        <v>5.12</v>
      </c>
      <c r="I178" s="105">
        <v>10.331277</v>
      </c>
      <c r="J178" s="106">
        <v>1209.0999999999999</v>
      </c>
      <c r="K178" s="106">
        <f>I178</f>
        <v>10.331277</v>
      </c>
      <c r="L178" s="106">
        <f>J178</f>
        <v>1209.0999999999999</v>
      </c>
      <c r="M178" s="79">
        <f>K178/L178</f>
        <v>8.5446009428500544E-3</v>
      </c>
      <c r="N178" s="27">
        <v>210.04300000000001</v>
      </c>
      <c r="O178" s="108">
        <f>M178*N178</f>
        <v>1.7947336158390541</v>
      </c>
      <c r="P178" s="108">
        <f>M178*60*1000</f>
        <v>512.67605657100319</v>
      </c>
      <c r="Q178" s="353">
        <f>P178*N178/1000</f>
        <v>107.68401695034322</v>
      </c>
    </row>
    <row r="179" spans="1:17" s="14" customFormat="1" ht="12.75" customHeight="1">
      <c r="A179" s="109"/>
      <c r="B179" s="32" t="s">
        <v>657</v>
      </c>
      <c r="C179" s="33" t="s">
        <v>635</v>
      </c>
      <c r="D179" s="32">
        <v>40</v>
      </c>
      <c r="E179" s="32">
        <v>1998</v>
      </c>
      <c r="F179" s="101">
        <f>SUM(G179+H179+I179)</f>
        <v>28.1</v>
      </c>
      <c r="G179" s="101">
        <v>3</v>
      </c>
      <c r="H179" s="101">
        <v>6.4</v>
      </c>
      <c r="I179" s="101">
        <v>18.7</v>
      </c>
      <c r="J179" s="100">
        <v>2183.7199999999998</v>
      </c>
      <c r="K179" s="100">
        <v>18.3</v>
      </c>
      <c r="L179" s="100">
        <v>2133.7600000000002</v>
      </c>
      <c r="M179" s="102">
        <f>SUM(K179/L179)</f>
        <v>8.5764097180563888E-3</v>
      </c>
      <c r="N179" s="28">
        <v>224</v>
      </c>
      <c r="O179" s="110">
        <f>SUM(M179*N179)</f>
        <v>1.9211157768446312</v>
      </c>
      <c r="P179" s="110">
        <f>SUM(M179*60*1000)</f>
        <v>514.58458308338334</v>
      </c>
      <c r="Q179" s="354">
        <f>SUM(O179*60)</f>
        <v>115.26694661067788</v>
      </c>
    </row>
    <row r="180" spans="1:17" s="14" customFormat="1" ht="12.75" customHeight="1">
      <c r="A180" s="109"/>
      <c r="B180" s="32" t="s">
        <v>569</v>
      </c>
      <c r="C180" s="20" t="s">
        <v>571</v>
      </c>
      <c r="D180" s="23">
        <v>75</v>
      </c>
      <c r="E180" s="23" t="s">
        <v>130</v>
      </c>
      <c r="F180" s="105">
        <f>G180+H180+I180</f>
        <v>48.186</v>
      </c>
      <c r="G180" s="105">
        <v>7.2751799999999998</v>
      </c>
      <c r="H180" s="105">
        <v>11.84</v>
      </c>
      <c r="I180" s="105">
        <v>29.070820000000001</v>
      </c>
      <c r="J180" s="106">
        <v>3389.14</v>
      </c>
      <c r="K180" s="106">
        <f>I180</f>
        <v>29.070820000000001</v>
      </c>
      <c r="L180" s="106">
        <f>J180</f>
        <v>3389.14</v>
      </c>
      <c r="M180" s="79">
        <f>K180/L180</f>
        <v>8.5776391650979316E-3</v>
      </c>
      <c r="N180" s="27">
        <v>340.84</v>
      </c>
      <c r="O180" s="108">
        <f>M180*N180</f>
        <v>2.9236025330319788</v>
      </c>
      <c r="P180" s="108">
        <f>M180*60*1000</f>
        <v>514.65834990587587</v>
      </c>
      <c r="Q180" s="353">
        <f>P180*N180/1000</f>
        <v>175.41615198191872</v>
      </c>
    </row>
    <row r="181" spans="1:17" s="14" customFormat="1" ht="12.75" customHeight="1">
      <c r="A181" s="109"/>
      <c r="B181" s="32" t="s">
        <v>564</v>
      </c>
      <c r="C181" s="96" t="s">
        <v>539</v>
      </c>
      <c r="D181" s="94">
        <v>52</v>
      </c>
      <c r="E181" s="95" t="s">
        <v>130</v>
      </c>
      <c r="F181" s="120">
        <v>39.26</v>
      </c>
      <c r="G181" s="120">
        <v>5.18</v>
      </c>
      <c r="H181" s="120">
        <v>8.32</v>
      </c>
      <c r="I181" s="120">
        <v>25.76</v>
      </c>
      <c r="J181" s="121">
        <v>3000.73</v>
      </c>
      <c r="K181" s="122">
        <v>25.76</v>
      </c>
      <c r="L181" s="121">
        <v>3000.73</v>
      </c>
      <c r="M181" s="123">
        <f>K181/L181</f>
        <v>8.5845777527468314E-3</v>
      </c>
      <c r="N181" s="124">
        <v>223.8</v>
      </c>
      <c r="O181" s="125">
        <f>M181*N181</f>
        <v>1.921228501064741</v>
      </c>
      <c r="P181" s="125">
        <f>M181*60*1000</f>
        <v>515.07466516480997</v>
      </c>
      <c r="Q181" s="357">
        <f>P181*N181/1000</f>
        <v>115.27371006388447</v>
      </c>
    </row>
    <row r="182" spans="1:17" s="14" customFormat="1" ht="12.75" customHeight="1">
      <c r="A182" s="109"/>
      <c r="B182" s="32" t="s">
        <v>921</v>
      </c>
      <c r="C182" s="33" t="s">
        <v>878</v>
      </c>
      <c r="D182" s="32">
        <v>46</v>
      </c>
      <c r="E182" s="32">
        <v>2007</v>
      </c>
      <c r="F182" s="101">
        <v>37.283000000000001</v>
      </c>
      <c r="G182" s="101">
        <v>9.3493399999999998</v>
      </c>
      <c r="H182" s="101">
        <v>3.68</v>
      </c>
      <c r="I182" s="101">
        <v>24.253661000000001</v>
      </c>
      <c r="J182" s="100">
        <v>2821.98</v>
      </c>
      <c r="K182" s="100">
        <v>24.253661000000001</v>
      </c>
      <c r="L182" s="100">
        <v>2821.98</v>
      </c>
      <c r="M182" s="102">
        <v>8.5945545326331155E-3</v>
      </c>
      <c r="N182" s="28">
        <v>254.07900000000001</v>
      </c>
      <c r="O182" s="110">
        <v>2.1836958210968893</v>
      </c>
      <c r="P182" s="110">
        <v>515.67327195798691</v>
      </c>
      <c r="Q182" s="354">
        <v>131.02174926581336</v>
      </c>
    </row>
    <row r="183" spans="1:17" s="14" customFormat="1" ht="12.75" customHeight="1">
      <c r="A183" s="109"/>
      <c r="B183" s="32" t="s">
        <v>115</v>
      </c>
      <c r="C183" s="20" t="s">
        <v>85</v>
      </c>
      <c r="D183" s="23">
        <v>60</v>
      </c>
      <c r="E183" s="23">
        <v>1966</v>
      </c>
      <c r="F183" s="105">
        <v>37.008000000000003</v>
      </c>
      <c r="G183" s="105">
        <v>3.9750000000000001</v>
      </c>
      <c r="H183" s="105">
        <v>9.6</v>
      </c>
      <c r="I183" s="105">
        <v>23.431999999999999</v>
      </c>
      <c r="J183" s="106">
        <v>2723.38</v>
      </c>
      <c r="K183" s="106">
        <v>23.431999999999999</v>
      </c>
      <c r="L183" s="106">
        <v>2723.38</v>
      </c>
      <c r="M183" s="107">
        <f>K183/L183</f>
        <v>8.6040141295008407E-3</v>
      </c>
      <c r="N183" s="27">
        <v>240.6</v>
      </c>
      <c r="O183" s="108">
        <f>M183*N183</f>
        <v>2.0701257995579021</v>
      </c>
      <c r="P183" s="108">
        <f>M183*60*1000</f>
        <v>516.24084777005044</v>
      </c>
      <c r="Q183" s="353">
        <f>P183*N183/1000</f>
        <v>124.20754797347414</v>
      </c>
    </row>
    <row r="184" spans="1:17" s="14" customFormat="1" ht="12.75" customHeight="1">
      <c r="A184" s="109"/>
      <c r="B184" s="32" t="s">
        <v>564</v>
      </c>
      <c r="C184" s="96" t="s">
        <v>540</v>
      </c>
      <c r="D184" s="94">
        <v>53</v>
      </c>
      <c r="E184" s="95" t="s">
        <v>130</v>
      </c>
      <c r="F184" s="120">
        <v>40.07</v>
      </c>
      <c r="G184" s="120">
        <v>5.79</v>
      </c>
      <c r="H184" s="120">
        <v>8.4</v>
      </c>
      <c r="I184" s="120">
        <v>25.88</v>
      </c>
      <c r="J184" s="121">
        <v>2993.98</v>
      </c>
      <c r="K184" s="122">
        <v>25.88</v>
      </c>
      <c r="L184" s="121">
        <v>2993.98</v>
      </c>
      <c r="M184" s="123">
        <f>K184/L184</f>
        <v>8.6440123180515568E-3</v>
      </c>
      <c r="N184" s="124">
        <v>223.8</v>
      </c>
      <c r="O184" s="125">
        <f>M184*N184</f>
        <v>1.9345299567799386</v>
      </c>
      <c r="P184" s="125">
        <f>M184*60*1000</f>
        <v>518.64073908309342</v>
      </c>
      <c r="Q184" s="357">
        <f>P184*N184/1000</f>
        <v>116.07179740679631</v>
      </c>
    </row>
    <row r="185" spans="1:17" s="14" customFormat="1" ht="12.75" customHeight="1">
      <c r="A185" s="109"/>
      <c r="B185" s="31" t="s">
        <v>346</v>
      </c>
      <c r="C185" s="85" t="s">
        <v>330</v>
      </c>
      <c r="D185" s="86">
        <v>8</v>
      </c>
      <c r="E185" s="86">
        <v>1994</v>
      </c>
      <c r="F185" s="87">
        <v>9.6349999999999998</v>
      </c>
      <c r="G185" s="87">
        <v>1.17414</v>
      </c>
      <c r="H185" s="87">
        <v>1.2</v>
      </c>
      <c r="I185" s="87">
        <v>7.2608600000000001</v>
      </c>
      <c r="J185" s="117">
        <v>832.8</v>
      </c>
      <c r="K185" s="117">
        <v>7.2608600000000001</v>
      </c>
      <c r="L185" s="117">
        <v>832.8</v>
      </c>
      <c r="M185" s="118">
        <v>8.7186119116234393E-3</v>
      </c>
      <c r="N185" s="88">
        <v>274.89800000000002</v>
      </c>
      <c r="O185" s="119">
        <v>2.3967289772814606</v>
      </c>
      <c r="P185" s="119">
        <v>523.11671469740634</v>
      </c>
      <c r="Q185" s="356">
        <v>143.80373863688763</v>
      </c>
    </row>
    <row r="186" spans="1:17" s="14" customFormat="1" ht="12.75" customHeight="1">
      <c r="A186" s="109"/>
      <c r="B186" s="32" t="s">
        <v>564</v>
      </c>
      <c r="C186" s="96" t="s">
        <v>541</v>
      </c>
      <c r="D186" s="94">
        <v>30</v>
      </c>
      <c r="E186" s="95" t="s">
        <v>130</v>
      </c>
      <c r="F186" s="120">
        <v>26.27</v>
      </c>
      <c r="G186" s="120">
        <v>3.85</v>
      </c>
      <c r="H186" s="120">
        <v>4.8</v>
      </c>
      <c r="I186" s="120">
        <v>17.62</v>
      </c>
      <c r="J186" s="121">
        <v>2013.33</v>
      </c>
      <c r="K186" s="122">
        <v>17.61</v>
      </c>
      <c r="L186" s="121">
        <v>2013.33</v>
      </c>
      <c r="M186" s="123">
        <f>K186/L186</f>
        <v>8.7467032230185808E-3</v>
      </c>
      <c r="N186" s="124">
        <v>223.8</v>
      </c>
      <c r="O186" s="125">
        <f>M186*N186</f>
        <v>1.9575121813115586</v>
      </c>
      <c r="P186" s="125">
        <f>M186*60*1000</f>
        <v>524.80219338111488</v>
      </c>
      <c r="Q186" s="357">
        <f>P186*N186/1000</f>
        <v>117.45073087869352</v>
      </c>
    </row>
    <row r="187" spans="1:17" s="14" customFormat="1" ht="12.75" customHeight="1">
      <c r="A187" s="109"/>
      <c r="B187" s="31" t="s">
        <v>315</v>
      </c>
      <c r="C187" s="85" t="s">
        <v>287</v>
      </c>
      <c r="D187" s="86">
        <v>103</v>
      </c>
      <c r="E187" s="86">
        <v>1965</v>
      </c>
      <c r="F187" s="87">
        <v>63.234999999999999</v>
      </c>
      <c r="G187" s="87">
        <v>8.3220779999999994</v>
      </c>
      <c r="H187" s="87">
        <v>15.92</v>
      </c>
      <c r="I187" s="87">
        <v>38.992916999999998</v>
      </c>
      <c r="J187" s="117">
        <v>4447.51</v>
      </c>
      <c r="K187" s="117">
        <v>38.992916999999998</v>
      </c>
      <c r="L187" s="117">
        <v>4447.51</v>
      </c>
      <c r="M187" s="118">
        <v>8.7673590391027789E-3</v>
      </c>
      <c r="N187" s="88">
        <v>258.221</v>
      </c>
      <c r="O187" s="119">
        <v>2.2639162184361585</v>
      </c>
      <c r="P187" s="119">
        <v>526.04154234616669</v>
      </c>
      <c r="Q187" s="356">
        <v>135.83497310616951</v>
      </c>
    </row>
    <row r="188" spans="1:17" s="14" customFormat="1" ht="12.75" customHeight="1">
      <c r="A188" s="109"/>
      <c r="B188" s="32" t="s">
        <v>921</v>
      </c>
      <c r="C188" s="33" t="s">
        <v>879</v>
      </c>
      <c r="D188" s="32">
        <v>16</v>
      </c>
      <c r="E188" s="32">
        <v>2005</v>
      </c>
      <c r="F188" s="101">
        <v>13.964</v>
      </c>
      <c r="G188" s="101">
        <v>2.38028</v>
      </c>
      <c r="H188" s="101">
        <v>1.36</v>
      </c>
      <c r="I188" s="101">
        <v>10.223718</v>
      </c>
      <c r="J188" s="100">
        <v>1150.31</v>
      </c>
      <c r="K188" s="100">
        <v>10.223718</v>
      </c>
      <c r="L188" s="100">
        <v>1150.31</v>
      </c>
      <c r="M188" s="102">
        <v>8.8877937251697365E-3</v>
      </c>
      <c r="N188" s="28">
        <v>254.07900000000001</v>
      </c>
      <c r="O188" s="110">
        <v>2.2582017418974014</v>
      </c>
      <c r="P188" s="110">
        <v>533.26762351018419</v>
      </c>
      <c r="Q188" s="354">
        <v>135.49210451384408</v>
      </c>
    </row>
    <row r="189" spans="1:17" s="14" customFormat="1" ht="12.75" customHeight="1">
      <c r="A189" s="109"/>
      <c r="B189" s="32" t="s">
        <v>861</v>
      </c>
      <c r="C189" s="20" t="s">
        <v>826</v>
      </c>
      <c r="D189" s="23">
        <v>20</v>
      </c>
      <c r="E189" s="23" t="s">
        <v>821</v>
      </c>
      <c r="F189" s="105">
        <f>SUM(G189+H189+I189)</f>
        <v>14.5</v>
      </c>
      <c r="G189" s="105">
        <v>1.9379999999999999</v>
      </c>
      <c r="H189" s="105">
        <v>3.2</v>
      </c>
      <c r="I189" s="105">
        <v>9.3620000000000001</v>
      </c>
      <c r="J189" s="106">
        <v>1044.42</v>
      </c>
      <c r="K189" s="106">
        <v>9.3620000000000001</v>
      </c>
      <c r="L189" s="106">
        <v>1044.42</v>
      </c>
      <c r="M189" s="79">
        <f>K189/L189</f>
        <v>8.9638268129679632E-3</v>
      </c>
      <c r="N189" s="27">
        <v>197.94</v>
      </c>
      <c r="O189" s="108">
        <f>M189*N189</f>
        <v>1.7742998793588787</v>
      </c>
      <c r="P189" s="108">
        <f>M189*60*1000</f>
        <v>537.82960877807784</v>
      </c>
      <c r="Q189" s="353">
        <f>P189*N189/1000</f>
        <v>106.45799276153274</v>
      </c>
    </row>
    <row r="190" spans="1:17" s="14" customFormat="1" ht="12.75" customHeight="1">
      <c r="A190" s="109"/>
      <c r="B190" s="32" t="s">
        <v>278</v>
      </c>
      <c r="C190" s="33" t="s">
        <v>253</v>
      </c>
      <c r="D190" s="32">
        <v>40</v>
      </c>
      <c r="E190" s="32">
        <v>1992</v>
      </c>
      <c r="F190" s="101">
        <f>G190+H190+I190</f>
        <v>29.1</v>
      </c>
      <c r="G190" s="101">
        <v>3.15</v>
      </c>
      <c r="H190" s="101">
        <v>6.4</v>
      </c>
      <c r="I190" s="101">
        <v>19.55</v>
      </c>
      <c r="J190" s="100">
        <v>2169.38</v>
      </c>
      <c r="K190" s="100">
        <v>19.55</v>
      </c>
      <c r="L190" s="100">
        <v>2169.38</v>
      </c>
      <c r="M190" s="131">
        <f>K190/L190</f>
        <v>9.0117913874010087E-3</v>
      </c>
      <c r="N190" s="28">
        <v>205.8</v>
      </c>
      <c r="O190" s="110">
        <f>M190*N190*1.09</f>
        <v>2.0215430676045694</v>
      </c>
      <c r="P190" s="110">
        <f>M190*60*1000</f>
        <v>540.70748324406043</v>
      </c>
      <c r="Q190" s="354">
        <f>P190*N190/1000</f>
        <v>111.27760005162764</v>
      </c>
    </row>
    <row r="191" spans="1:17" s="14" customFormat="1" ht="12.75" customHeight="1">
      <c r="A191" s="109"/>
      <c r="B191" s="32" t="s">
        <v>921</v>
      </c>
      <c r="C191" s="33" t="s">
        <v>880</v>
      </c>
      <c r="D191" s="32">
        <v>23</v>
      </c>
      <c r="E191" s="32">
        <v>2002</v>
      </c>
      <c r="F191" s="101">
        <v>15.71</v>
      </c>
      <c r="G191" s="101">
        <v>0</v>
      </c>
      <c r="H191" s="101">
        <v>0</v>
      </c>
      <c r="I191" s="101">
        <v>15.710001000000002</v>
      </c>
      <c r="J191" s="100">
        <v>1743.26</v>
      </c>
      <c r="K191" s="100">
        <v>15.710001000000002</v>
      </c>
      <c r="L191" s="100">
        <v>1743.26</v>
      </c>
      <c r="M191" s="102">
        <v>9.0118519325860756E-3</v>
      </c>
      <c r="N191" s="28">
        <v>254.07900000000001</v>
      </c>
      <c r="O191" s="110">
        <v>2.2897223271795375</v>
      </c>
      <c r="P191" s="110">
        <v>540.71111595516447</v>
      </c>
      <c r="Q191" s="354">
        <v>137.38333963077224</v>
      </c>
    </row>
    <row r="192" spans="1:17" s="14" customFormat="1" ht="12.75" customHeight="1">
      <c r="A192" s="109"/>
      <c r="B192" s="32" t="s">
        <v>630</v>
      </c>
      <c r="C192" s="20" t="s">
        <v>604</v>
      </c>
      <c r="D192" s="23">
        <v>100</v>
      </c>
      <c r="E192" s="23">
        <v>1971</v>
      </c>
      <c r="F192" s="105">
        <f>G192+H192+I192</f>
        <v>63.114007999999998</v>
      </c>
      <c r="G192" s="105">
        <v>7.3794000000000004</v>
      </c>
      <c r="H192" s="105">
        <v>16</v>
      </c>
      <c r="I192" s="105">
        <v>39.734608000000001</v>
      </c>
      <c r="J192" s="106">
        <v>4404.2199999999993</v>
      </c>
      <c r="K192" s="106">
        <f>I192</f>
        <v>39.734608000000001</v>
      </c>
      <c r="L192" s="106">
        <f>J192</f>
        <v>4404.2199999999993</v>
      </c>
      <c r="M192" s="79">
        <f>K192/L192</f>
        <v>9.0219398667641514E-3</v>
      </c>
      <c r="N192" s="27">
        <v>210.04300000000001</v>
      </c>
      <c r="O192" s="108">
        <f>M192*N192</f>
        <v>1.8949953154347428</v>
      </c>
      <c r="P192" s="108">
        <f>M192*60*1000</f>
        <v>541.31639200584914</v>
      </c>
      <c r="Q192" s="353">
        <f>P192*N192/1000</f>
        <v>113.69971892608457</v>
      </c>
    </row>
    <row r="193" spans="1:17" s="14" customFormat="1" ht="12.75" customHeight="1">
      <c r="A193" s="109"/>
      <c r="B193" s="31" t="s">
        <v>447</v>
      </c>
      <c r="C193" s="89" t="s">
        <v>432</v>
      </c>
      <c r="D193" s="90">
        <v>12</v>
      </c>
      <c r="E193" s="90">
        <v>1963</v>
      </c>
      <c r="F193" s="91">
        <v>7.5179999999999998</v>
      </c>
      <c r="G193" s="91">
        <v>0.82191599999999998</v>
      </c>
      <c r="H193" s="91">
        <v>1.92</v>
      </c>
      <c r="I193" s="91">
        <v>4.7760829999999999</v>
      </c>
      <c r="J193" s="113">
        <v>528.35</v>
      </c>
      <c r="K193" s="113">
        <v>4.7760829999999999</v>
      </c>
      <c r="L193" s="113">
        <v>528.35</v>
      </c>
      <c r="M193" s="114">
        <v>9.0396195703605561E-3</v>
      </c>
      <c r="N193" s="92">
        <v>229.88100000000003</v>
      </c>
      <c r="O193" s="115">
        <v>2.0780367864540552</v>
      </c>
      <c r="P193" s="115">
        <v>542.37717422163337</v>
      </c>
      <c r="Q193" s="355">
        <v>124.68220718724332</v>
      </c>
    </row>
    <row r="194" spans="1:17" s="14" customFormat="1" ht="12.75" customHeight="1">
      <c r="A194" s="109"/>
      <c r="B194" s="32" t="s">
        <v>564</v>
      </c>
      <c r="C194" s="96" t="s">
        <v>542</v>
      </c>
      <c r="D194" s="94">
        <v>54</v>
      </c>
      <c r="E194" s="95" t="s">
        <v>130</v>
      </c>
      <c r="F194" s="120">
        <v>41.45</v>
      </c>
      <c r="G194" s="120">
        <v>5.39</v>
      </c>
      <c r="H194" s="120">
        <v>8.64</v>
      </c>
      <c r="I194" s="120">
        <v>27.42</v>
      </c>
      <c r="J194" s="121">
        <v>3008.9</v>
      </c>
      <c r="K194" s="122">
        <v>27.42</v>
      </c>
      <c r="L194" s="121">
        <v>3008.9</v>
      </c>
      <c r="M194" s="123">
        <f>K194/L194</f>
        <v>9.1129648708830474E-3</v>
      </c>
      <c r="N194" s="124">
        <v>223.8</v>
      </c>
      <c r="O194" s="125">
        <f>M194*N194</f>
        <v>2.039481538103626</v>
      </c>
      <c r="P194" s="125">
        <f>M194*60*1000</f>
        <v>546.77789225298295</v>
      </c>
      <c r="Q194" s="357">
        <f>P194*N194/1000</f>
        <v>122.3688922862176</v>
      </c>
    </row>
    <row r="195" spans="1:17" s="14" customFormat="1" ht="12.75" customHeight="1">
      <c r="A195" s="109"/>
      <c r="B195" s="31" t="s">
        <v>346</v>
      </c>
      <c r="C195" s="85" t="s">
        <v>331</v>
      </c>
      <c r="D195" s="86">
        <v>79</v>
      </c>
      <c r="E195" s="86">
        <v>1976</v>
      </c>
      <c r="F195" s="87">
        <v>54.872999999999998</v>
      </c>
      <c r="G195" s="87">
        <v>7.123672</v>
      </c>
      <c r="H195" s="87">
        <v>12.64</v>
      </c>
      <c r="I195" s="87">
        <v>35.109330999999997</v>
      </c>
      <c r="J195" s="117">
        <v>3845.02</v>
      </c>
      <c r="K195" s="117">
        <v>35.109330999999997</v>
      </c>
      <c r="L195" s="117">
        <v>3845.02</v>
      </c>
      <c r="M195" s="118">
        <v>9.1311179135609172E-3</v>
      </c>
      <c r="N195" s="88">
        <v>274.89800000000002</v>
      </c>
      <c r="O195" s="119">
        <v>2.5101260522020694</v>
      </c>
      <c r="P195" s="119">
        <v>547.86707481365499</v>
      </c>
      <c r="Q195" s="356">
        <v>150.60756313212414</v>
      </c>
    </row>
    <row r="196" spans="1:17" s="14" customFormat="1" ht="12.75" customHeight="1">
      <c r="A196" s="109"/>
      <c r="B196" s="31" t="s">
        <v>375</v>
      </c>
      <c r="C196" s="338" t="s">
        <v>357</v>
      </c>
      <c r="D196" s="339">
        <v>40</v>
      </c>
      <c r="E196" s="339">
        <v>1985</v>
      </c>
      <c r="F196" s="340">
        <v>32.179000000000002</v>
      </c>
      <c r="G196" s="340">
        <v>4.6980180000000002</v>
      </c>
      <c r="H196" s="340">
        <v>6.4</v>
      </c>
      <c r="I196" s="340">
        <v>21.080984000000001</v>
      </c>
      <c r="J196" s="341">
        <v>2285.42</v>
      </c>
      <c r="K196" s="341">
        <v>21.080984000000001</v>
      </c>
      <c r="L196" s="341">
        <v>2285.42</v>
      </c>
      <c r="M196" s="342">
        <v>9.2241181052060452E-3</v>
      </c>
      <c r="N196" s="343">
        <v>278.93100000000004</v>
      </c>
      <c r="O196" s="344">
        <v>2.5728924872032279</v>
      </c>
      <c r="P196" s="344">
        <v>553.44708631236267</v>
      </c>
      <c r="Q196" s="359">
        <v>154.37354923219365</v>
      </c>
    </row>
    <row r="197" spans="1:17" s="14" customFormat="1" ht="12.75" customHeight="1">
      <c r="A197" s="109"/>
      <c r="B197" s="31" t="s">
        <v>315</v>
      </c>
      <c r="C197" s="85" t="s">
        <v>288</v>
      </c>
      <c r="D197" s="86">
        <v>101</v>
      </c>
      <c r="E197" s="86">
        <v>1966</v>
      </c>
      <c r="F197" s="87">
        <v>66.02</v>
      </c>
      <c r="G197" s="87">
        <v>8.8259070000000008</v>
      </c>
      <c r="H197" s="87">
        <v>15.84</v>
      </c>
      <c r="I197" s="87">
        <v>41.354100000000003</v>
      </c>
      <c r="J197" s="117">
        <v>4481.51</v>
      </c>
      <c r="K197" s="117">
        <v>41.354100000000003</v>
      </c>
      <c r="L197" s="117">
        <v>4481.51</v>
      </c>
      <c r="M197" s="118">
        <v>9.2277156583383726E-3</v>
      </c>
      <c r="N197" s="88">
        <v>258.221</v>
      </c>
      <c r="O197" s="119">
        <v>2.382789965011793</v>
      </c>
      <c r="P197" s="119">
        <v>553.66293950030229</v>
      </c>
      <c r="Q197" s="356">
        <v>142.96739790070757</v>
      </c>
    </row>
    <row r="198" spans="1:17" s="14" customFormat="1" ht="12.75" customHeight="1">
      <c r="A198" s="109"/>
      <c r="B198" s="32" t="s">
        <v>569</v>
      </c>
      <c r="C198" s="20" t="s">
        <v>572</v>
      </c>
      <c r="D198" s="23">
        <v>23</v>
      </c>
      <c r="E198" s="23">
        <v>2009</v>
      </c>
      <c r="F198" s="105">
        <f>G198+H198+I198</f>
        <v>13.667000000000002</v>
      </c>
      <c r="G198" s="105">
        <v>1.6772</v>
      </c>
      <c r="H198" s="105">
        <v>1.84</v>
      </c>
      <c r="I198" s="105">
        <v>10.149800000000001</v>
      </c>
      <c r="J198" s="106">
        <v>1098.31</v>
      </c>
      <c r="K198" s="106">
        <f>I198</f>
        <v>10.149800000000001</v>
      </c>
      <c r="L198" s="106">
        <f>J198</f>
        <v>1098.31</v>
      </c>
      <c r="M198" s="79">
        <f>K198/L198</f>
        <v>9.2412888892935523E-3</v>
      </c>
      <c r="N198" s="27">
        <v>340.84</v>
      </c>
      <c r="O198" s="108">
        <f>M198*N198</f>
        <v>3.1498009050268143</v>
      </c>
      <c r="P198" s="108">
        <f>M198*60*1000</f>
        <v>554.47733335761313</v>
      </c>
      <c r="Q198" s="353">
        <f>P198*N198/1000</f>
        <v>188.98805430160886</v>
      </c>
    </row>
    <row r="199" spans="1:17" s="14" customFormat="1" ht="12.75" customHeight="1">
      <c r="A199" s="109"/>
      <c r="B199" s="32" t="s">
        <v>67</v>
      </c>
      <c r="C199" s="20" t="s">
        <v>69</v>
      </c>
      <c r="D199" s="23">
        <v>12</v>
      </c>
      <c r="E199" s="23">
        <v>1961</v>
      </c>
      <c r="F199" s="105">
        <v>8.1</v>
      </c>
      <c r="G199" s="105">
        <v>0.66300000000000003</v>
      </c>
      <c r="H199" s="105">
        <v>1.92</v>
      </c>
      <c r="I199" s="105">
        <v>5.5170000000000003</v>
      </c>
      <c r="J199" s="106">
        <v>555</v>
      </c>
      <c r="K199" s="106">
        <v>5.17</v>
      </c>
      <c r="L199" s="106">
        <v>555</v>
      </c>
      <c r="M199" s="107">
        <f>K199/L199</f>
        <v>9.3153153153153149E-3</v>
      </c>
      <c r="N199" s="27">
        <v>204.81</v>
      </c>
      <c r="O199" s="108">
        <f>M199*N199</f>
        <v>1.9078697297297296</v>
      </c>
      <c r="P199" s="108">
        <f>M199*60*1000</f>
        <v>558.91891891891885</v>
      </c>
      <c r="Q199" s="353">
        <f>P199*N199/1000</f>
        <v>114.47218378378376</v>
      </c>
    </row>
    <row r="200" spans="1:17" s="14" customFormat="1" ht="12.75" customHeight="1">
      <c r="A200" s="109"/>
      <c r="B200" s="32" t="s">
        <v>861</v>
      </c>
      <c r="C200" s="20" t="s">
        <v>827</v>
      </c>
      <c r="D200" s="23">
        <v>22</v>
      </c>
      <c r="E200" s="23" t="s">
        <v>821</v>
      </c>
      <c r="F200" s="105">
        <f>SUM(G200+H200+I200)</f>
        <v>16.306000000000001</v>
      </c>
      <c r="G200" s="105">
        <v>1.5049999999999999</v>
      </c>
      <c r="H200" s="105">
        <v>3.52</v>
      </c>
      <c r="I200" s="105">
        <v>11.281000000000001</v>
      </c>
      <c r="J200" s="106">
        <v>1210.95</v>
      </c>
      <c r="K200" s="106">
        <v>11.281000000000001</v>
      </c>
      <c r="L200" s="106">
        <v>1210.95</v>
      </c>
      <c r="M200" s="79">
        <f>K200/L200</f>
        <v>9.3158264172756924E-3</v>
      </c>
      <c r="N200" s="27">
        <v>197.94</v>
      </c>
      <c r="O200" s="108">
        <f>M200*N200</f>
        <v>1.8439746810355506</v>
      </c>
      <c r="P200" s="108">
        <f>M200*60*1000</f>
        <v>558.94958503654152</v>
      </c>
      <c r="Q200" s="353">
        <f>P200*N200/1000</f>
        <v>110.63848086213304</v>
      </c>
    </row>
    <row r="201" spans="1:17" s="14" customFormat="1" ht="12.75" customHeight="1">
      <c r="A201" s="109"/>
      <c r="B201" s="32" t="s">
        <v>630</v>
      </c>
      <c r="C201" s="20" t="s">
        <v>605</v>
      </c>
      <c r="D201" s="23">
        <v>55</v>
      </c>
      <c r="E201" s="23">
        <v>1989</v>
      </c>
      <c r="F201" s="105">
        <f>G201+H201+I201</f>
        <v>34.884990999999999</v>
      </c>
      <c r="G201" s="105">
        <v>4.2695100000000004</v>
      </c>
      <c r="H201" s="105">
        <v>8.8000000000000007</v>
      </c>
      <c r="I201" s="105">
        <v>21.815480999999998</v>
      </c>
      <c r="J201" s="106">
        <v>2337.38</v>
      </c>
      <c r="K201" s="106">
        <f>I201</f>
        <v>21.815480999999998</v>
      </c>
      <c r="L201" s="106">
        <f>J201</f>
        <v>2337.38</v>
      </c>
      <c r="M201" s="79">
        <f>K201/L201</f>
        <v>9.333305239199445E-3</v>
      </c>
      <c r="N201" s="27">
        <v>210.04300000000001</v>
      </c>
      <c r="O201" s="108">
        <f>M201*N201</f>
        <v>1.9603954323571691</v>
      </c>
      <c r="P201" s="108">
        <f>M201*60*1000</f>
        <v>559.99831435196666</v>
      </c>
      <c r="Q201" s="353">
        <f>P201*N201/1000</f>
        <v>117.62372594143014</v>
      </c>
    </row>
    <row r="202" spans="1:17" s="14" customFormat="1" ht="12.75" customHeight="1">
      <c r="A202" s="109"/>
      <c r="B202" s="32" t="s">
        <v>861</v>
      </c>
      <c r="C202" s="20" t="s">
        <v>822</v>
      </c>
      <c r="D202" s="23">
        <v>36</v>
      </c>
      <c r="E202" s="23" t="s">
        <v>821</v>
      </c>
      <c r="F202" s="105">
        <f>SUM(G202+H202+I202)</f>
        <v>22.277999999999999</v>
      </c>
      <c r="G202" s="105">
        <v>2.4889999999999999</v>
      </c>
      <c r="H202" s="105">
        <v>5.76</v>
      </c>
      <c r="I202" s="105">
        <v>14.029</v>
      </c>
      <c r="J202" s="106">
        <v>1501.09</v>
      </c>
      <c r="K202" s="106">
        <v>14.029</v>
      </c>
      <c r="L202" s="106">
        <v>1501.09</v>
      </c>
      <c r="M202" s="79">
        <f>K202/L202</f>
        <v>9.3458753305931033E-3</v>
      </c>
      <c r="N202" s="27">
        <v>197.94</v>
      </c>
      <c r="O202" s="108">
        <f>M202*N202</f>
        <v>1.8499225629375988</v>
      </c>
      <c r="P202" s="108">
        <f>M202*60*1000</f>
        <v>560.75251983558621</v>
      </c>
      <c r="Q202" s="353">
        <f>P202*N202/1000</f>
        <v>110.99535377625593</v>
      </c>
    </row>
    <row r="203" spans="1:17" s="14" customFormat="1" ht="12.75" customHeight="1">
      <c r="A203" s="109"/>
      <c r="B203" s="31" t="s">
        <v>447</v>
      </c>
      <c r="C203" s="89" t="s">
        <v>438</v>
      </c>
      <c r="D203" s="90">
        <v>40</v>
      </c>
      <c r="E203" s="90">
        <v>1984</v>
      </c>
      <c r="F203" s="91">
        <v>30.533000000000001</v>
      </c>
      <c r="G203" s="91">
        <v>2.797758</v>
      </c>
      <c r="H203" s="91">
        <v>6.4</v>
      </c>
      <c r="I203" s="91">
        <v>21.335239999999999</v>
      </c>
      <c r="J203" s="113">
        <v>2262.7800000000002</v>
      </c>
      <c r="K203" s="113">
        <v>21.335239999999999</v>
      </c>
      <c r="L203" s="113">
        <v>2262.7800000000002</v>
      </c>
      <c r="M203" s="114">
        <v>9.4287734556607345E-3</v>
      </c>
      <c r="N203" s="92">
        <v>229.88100000000003</v>
      </c>
      <c r="O203" s="115">
        <v>2.1674958707607455</v>
      </c>
      <c r="P203" s="115">
        <v>565.72640733964408</v>
      </c>
      <c r="Q203" s="355">
        <v>130.04975224564473</v>
      </c>
    </row>
    <row r="204" spans="1:17" s="14" customFormat="1" ht="12.75" customHeight="1">
      <c r="A204" s="109"/>
      <c r="B204" s="32" t="s">
        <v>921</v>
      </c>
      <c r="C204" s="33" t="s">
        <v>881</v>
      </c>
      <c r="D204" s="32">
        <v>46</v>
      </c>
      <c r="E204" s="32">
        <v>2006</v>
      </c>
      <c r="F204" s="101">
        <v>40.847999999999999</v>
      </c>
      <c r="G204" s="101">
        <v>8.9501760000000008</v>
      </c>
      <c r="H204" s="101">
        <v>3.68</v>
      </c>
      <c r="I204" s="101">
        <v>28.217829999999999</v>
      </c>
      <c r="J204" s="100">
        <v>2989.78</v>
      </c>
      <c r="K204" s="100">
        <v>28.217829999999999</v>
      </c>
      <c r="L204" s="100">
        <v>2989.78</v>
      </c>
      <c r="M204" s="102">
        <v>9.4380957796225805E-3</v>
      </c>
      <c r="N204" s="28">
        <v>254.07900000000001</v>
      </c>
      <c r="O204" s="110">
        <v>2.3980219375907259</v>
      </c>
      <c r="P204" s="110">
        <v>566.28574677735492</v>
      </c>
      <c r="Q204" s="354">
        <v>143.88131625544355</v>
      </c>
    </row>
    <row r="205" spans="1:17" s="14" customFormat="1" ht="12.75" customHeight="1">
      <c r="A205" s="109"/>
      <c r="B205" s="32" t="s">
        <v>630</v>
      </c>
      <c r="C205" s="20" t="s">
        <v>606</v>
      </c>
      <c r="D205" s="23">
        <v>45</v>
      </c>
      <c r="E205" s="23">
        <v>1976</v>
      </c>
      <c r="F205" s="105">
        <f>G205+H205+I205</f>
        <v>32.810997999999998</v>
      </c>
      <c r="G205" s="105">
        <v>3.5842800000000001</v>
      </c>
      <c r="H205" s="105">
        <v>7.2</v>
      </c>
      <c r="I205" s="105">
        <v>22.026717999999999</v>
      </c>
      <c r="J205" s="106">
        <v>2322.64</v>
      </c>
      <c r="K205" s="106">
        <f>I205</f>
        <v>22.026717999999999</v>
      </c>
      <c r="L205" s="106">
        <f>J205</f>
        <v>2322.64</v>
      </c>
      <c r="M205" s="79">
        <f>K205/L205</f>
        <v>9.4834834498673925E-3</v>
      </c>
      <c r="N205" s="27">
        <v>210.04300000000001</v>
      </c>
      <c r="O205" s="108">
        <f>M205*N205</f>
        <v>1.9919393142604969</v>
      </c>
      <c r="P205" s="108">
        <f>M205*60*1000</f>
        <v>569.00900699204362</v>
      </c>
      <c r="Q205" s="353">
        <f>P205*N205/1000</f>
        <v>119.51635885562982</v>
      </c>
    </row>
    <row r="206" spans="1:17" s="14" customFormat="1" ht="12.75" customHeight="1">
      <c r="A206" s="109"/>
      <c r="B206" s="32" t="s">
        <v>569</v>
      </c>
      <c r="C206" s="20" t="s">
        <v>573</v>
      </c>
      <c r="D206" s="23">
        <v>36</v>
      </c>
      <c r="E206" s="23" t="s">
        <v>130</v>
      </c>
      <c r="F206" s="105">
        <f>G206+H206+I206</f>
        <v>22.548009999999998</v>
      </c>
      <c r="G206" s="105">
        <v>2.17211</v>
      </c>
      <c r="H206" s="105">
        <v>5.76</v>
      </c>
      <c r="I206" s="105">
        <v>14.6159</v>
      </c>
      <c r="J206" s="106">
        <v>1540.77</v>
      </c>
      <c r="K206" s="106">
        <v>13.941000000000001</v>
      </c>
      <c r="L206" s="106">
        <v>1469.64</v>
      </c>
      <c r="M206" s="79">
        <f>K206/L206</f>
        <v>9.4859965705887152E-3</v>
      </c>
      <c r="N206" s="27">
        <v>340.84</v>
      </c>
      <c r="O206" s="108">
        <f>M206*N206</f>
        <v>3.2332070711194576</v>
      </c>
      <c r="P206" s="108">
        <f>M206*60*1000</f>
        <v>569.15979423532292</v>
      </c>
      <c r="Q206" s="353">
        <f>P206*N206/1000</f>
        <v>193.99242426716745</v>
      </c>
    </row>
    <row r="207" spans="1:17" s="14" customFormat="1" ht="12.75" customHeight="1">
      <c r="A207" s="109"/>
      <c r="B207" s="31" t="s">
        <v>118</v>
      </c>
      <c r="C207" s="20" t="s">
        <v>123</v>
      </c>
      <c r="D207" s="23">
        <v>16</v>
      </c>
      <c r="E207" s="23">
        <v>1980</v>
      </c>
      <c r="F207" s="105">
        <v>12.128</v>
      </c>
      <c r="G207" s="105">
        <v>1.7589999999999999</v>
      </c>
      <c r="H207" s="105">
        <v>2.56</v>
      </c>
      <c r="I207" s="105">
        <v>7.8090000000000002</v>
      </c>
      <c r="J207" s="106">
        <v>820.96</v>
      </c>
      <c r="K207" s="106">
        <v>7.8090000000000002</v>
      </c>
      <c r="L207" s="106">
        <v>820.96</v>
      </c>
      <c r="M207" s="107">
        <f>K207/L207</f>
        <v>9.5120346910933535E-3</v>
      </c>
      <c r="N207" s="27">
        <v>203.9</v>
      </c>
      <c r="O207" s="108">
        <f>M207*N207</f>
        <v>1.9395038735139349</v>
      </c>
      <c r="P207" s="108">
        <f>M207*60*1000</f>
        <v>570.72208146560126</v>
      </c>
      <c r="Q207" s="353">
        <f>P207*N207/1000</f>
        <v>116.37023241083611</v>
      </c>
    </row>
    <row r="208" spans="1:17" s="14" customFormat="1" ht="12.75" customHeight="1">
      <c r="A208" s="109"/>
      <c r="B208" s="31" t="s">
        <v>315</v>
      </c>
      <c r="C208" s="85" t="s">
        <v>289</v>
      </c>
      <c r="D208" s="86">
        <v>100</v>
      </c>
      <c r="E208" s="86">
        <v>1973</v>
      </c>
      <c r="F208" s="87">
        <v>66.441999999999993</v>
      </c>
      <c r="G208" s="87">
        <v>8.9336190000000002</v>
      </c>
      <c r="H208" s="87">
        <v>15.971</v>
      </c>
      <c r="I208" s="87">
        <v>41.537373000000002</v>
      </c>
      <c r="J208" s="117">
        <v>4362.3100000000004</v>
      </c>
      <c r="K208" s="117">
        <v>41.537373000000002</v>
      </c>
      <c r="L208" s="117">
        <v>4362.3100000000004</v>
      </c>
      <c r="M208" s="118">
        <v>9.521875565927226E-3</v>
      </c>
      <c r="N208" s="88">
        <v>258.221</v>
      </c>
      <c r="O208" s="119">
        <v>2.4587482305092943</v>
      </c>
      <c r="P208" s="119">
        <v>571.31253395563351</v>
      </c>
      <c r="Q208" s="356">
        <v>147.52489383055766</v>
      </c>
    </row>
    <row r="209" spans="1:17" s="14" customFormat="1" ht="12.75" customHeight="1">
      <c r="A209" s="109"/>
      <c r="B209" s="32" t="s">
        <v>630</v>
      </c>
      <c r="C209" s="20" t="s">
        <v>607</v>
      </c>
      <c r="D209" s="23">
        <v>45</v>
      </c>
      <c r="E209" s="23">
        <v>1989</v>
      </c>
      <c r="F209" s="105">
        <f>G209+H209+I209</f>
        <v>33.522997000000004</v>
      </c>
      <c r="G209" s="105">
        <v>3.74241</v>
      </c>
      <c r="H209" s="105">
        <v>7.2</v>
      </c>
      <c r="I209" s="105">
        <v>22.580587000000001</v>
      </c>
      <c r="J209" s="106">
        <v>2363.17</v>
      </c>
      <c r="K209" s="106">
        <f>I209</f>
        <v>22.580587000000001</v>
      </c>
      <c r="L209" s="106">
        <f>J209</f>
        <v>2363.17</v>
      </c>
      <c r="M209" s="79">
        <f>K209/L209</f>
        <v>9.5552105857809634E-3</v>
      </c>
      <c r="N209" s="27">
        <v>210.04300000000001</v>
      </c>
      <c r="O209" s="108">
        <f>M209*N209</f>
        <v>2.0070050970691908</v>
      </c>
      <c r="P209" s="108">
        <f>M209*60*1000</f>
        <v>573.31263514685782</v>
      </c>
      <c r="Q209" s="353">
        <f>P209*N209/1000</f>
        <v>120.42030582415147</v>
      </c>
    </row>
    <row r="210" spans="1:17" s="14" customFormat="1" ht="12.75" customHeight="1">
      <c r="A210" s="109"/>
      <c r="B210" s="31" t="s">
        <v>118</v>
      </c>
      <c r="C210" s="20" t="s">
        <v>122</v>
      </c>
      <c r="D210" s="23">
        <v>15</v>
      </c>
      <c r="E210" s="23">
        <v>1988</v>
      </c>
      <c r="F210" s="105">
        <v>12.259</v>
      </c>
      <c r="G210" s="105">
        <v>1.526</v>
      </c>
      <c r="H210" s="105">
        <v>2.4</v>
      </c>
      <c r="I210" s="105">
        <v>8.3330000000000002</v>
      </c>
      <c r="J210" s="106">
        <v>871.46</v>
      </c>
      <c r="K210" s="106">
        <v>8.3330000000000002</v>
      </c>
      <c r="L210" s="106">
        <v>871.46</v>
      </c>
      <c r="M210" s="107">
        <f>K210/L210</f>
        <v>9.5621141532600453E-3</v>
      </c>
      <c r="N210" s="27">
        <v>203.9</v>
      </c>
      <c r="O210" s="108">
        <f>M210*N210</f>
        <v>1.9497150758497233</v>
      </c>
      <c r="P210" s="108">
        <f>M210*60*1000</f>
        <v>573.72684919560265</v>
      </c>
      <c r="Q210" s="353">
        <f>P210*N210/1000</f>
        <v>116.98290455098338</v>
      </c>
    </row>
    <row r="211" spans="1:17" s="14" customFormat="1" ht="12.75" customHeight="1">
      <c r="A211" s="109"/>
      <c r="B211" s="31" t="s">
        <v>315</v>
      </c>
      <c r="C211" s="85" t="s">
        <v>290</v>
      </c>
      <c r="D211" s="86">
        <v>80</v>
      </c>
      <c r="E211" s="86">
        <v>1964</v>
      </c>
      <c r="F211" s="87">
        <v>54.902999999999999</v>
      </c>
      <c r="G211" s="87">
        <v>5.4413429999999998</v>
      </c>
      <c r="H211" s="87">
        <v>12.8</v>
      </c>
      <c r="I211" s="87">
        <v>36.661655000000003</v>
      </c>
      <c r="J211" s="117">
        <v>3831.94</v>
      </c>
      <c r="K211" s="117">
        <v>36.661655000000003</v>
      </c>
      <c r="L211" s="117">
        <v>3831.94</v>
      </c>
      <c r="M211" s="118">
        <v>9.5673875373831537E-3</v>
      </c>
      <c r="N211" s="88">
        <v>258.221</v>
      </c>
      <c r="O211" s="119">
        <v>2.4705003772906156</v>
      </c>
      <c r="P211" s="119">
        <v>574.0432522429893</v>
      </c>
      <c r="Q211" s="356">
        <v>148.23002263743695</v>
      </c>
    </row>
    <row r="212" spans="1:17" s="14" customFormat="1" ht="12.75" customHeight="1">
      <c r="A212" s="109"/>
      <c r="B212" s="31" t="s">
        <v>346</v>
      </c>
      <c r="C212" s="85" t="s">
        <v>332</v>
      </c>
      <c r="D212" s="86">
        <v>60</v>
      </c>
      <c r="E212" s="86">
        <v>1968</v>
      </c>
      <c r="F212" s="87">
        <v>47.369</v>
      </c>
      <c r="G212" s="87">
        <v>6.3510299999999997</v>
      </c>
      <c r="H212" s="87">
        <v>9.6</v>
      </c>
      <c r="I212" s="87">
        <v>31.417973</v>
      </c>
      <c r="J212" s="117">
        <v>3261.72</v>
      </c>
      <c r="K212" s="117">
        <v>31.417973</v>
      </c>
      <c r="L212" s="117">
        <v>3261.72</v>
      </c>
      <c r="M212" s="118">
        <v>9.632332940902346E-3</v>
      </c>
      <c r="N212" s="88">
        <v>274.89800000000002</v>
      </c>
      <c r="O212" s="119">
        <v>2.6479090607881735</v>
      </c>
      <c r="P212" s="119">
        <v>577.93997645414072</v>
      </c>
      <c r="Q212" s="356">
        <v>158.87454364729038</v>
      </c>
    </row>
    <row r="213" spans="1:17" s="14" customFormat="1" ht="12.75" customHeight="1">
      <c r="A213" s="109"/>
      <c r="B213" s="31" t="s">
        <v>315</v>
      </c>
      <c r="C213" s="85" t="s">
        <v>291</v>
      </c>
      <c r="D213" s="86">
        <v>60</v>
      </c>
      <c r="E213" s="86">
        <v>1988</v>
      </c>
      <c r="F213" s="87">
        <v>37.18</v>
      </c>
      <c r="G213" s="87">
        <v>4.7727839999999997</v>
      </c>
      <c r="H213" s="87">
        <v>9.6</v>
      </c>
      <c r="I213" s="87">
        <v>22.807217000000001</v>
      </c>
      <c r="J213" s="117">
        <v>2363.7600000000002</v>
      </c>
      <c r="K213" s="117">
        <v>22.807217000000001</v>
      </c>
      <c r="L213" s="117">
        <v>2363.7600000000002</v>
      </c>
      <c r="M213" s="118">
        <v>9.6487024909466274E-3</v>
      </c>
      <c r="N213" s="88">
        <v>258.221</v>
      </c>
      <c r="O213" s="119">
        <v>2.4914976059147289</v>
      </c>
      <c r="P213" s="119">
        <v>578.92214945679768</v>
      </c>
      <c r="Q213" s="356">
        <v>149.48985635488376</v>
      </c>
    </row>
    <row r="214" spans="1:17" s="14" customFormat="1" ht="12.75" customHeight="1">
      <c r="A214" s="109"/>
      <c r="B214" s="32" t="s">
        <v>168</v>
      </c>
      <c r="C214" s="20" t="s">
        <v>140</v>
      </c>
      <c r="D214" s="23">
        <v>60</v>
      </c>
      <c r="E214" s="23">
        <v>1967</v>
      </c>
      <c r="F214" s="105">
        <f>G214+H214+I214</f>
        <v>40.616</v>
      </c>
      <c r="G214" s="105">
        <v>4.8727600000000004</v>
      </c>
      <c r="H214" s="105">
        <v>9.6</v>
      </c>
      <c r="I214" s="105">
        <v>26.143240000000002</v>
      </c>
      <c r="J214" s="106">
        <v>2703.14</v>
      </c>
      <c r="K214" s="106">
        <v>26.143240000000002</v>
      </c>
      <c r="L214" s="106">
        <v>2703.14</v>
      </c>
      <c r="M214" s="107">
        <f>K214/L214</f>
        <v>9.6714339619849519E-3</v>
      </c>
      <c r="N214" s="27">
        <v>195.655</v>
      </c>
      <c r="O214" s="108">
        <f>M214*N214</f>
        <v>1.8922644118321659</v>
      </c>
      <c r="P214" s="108">
        <f>M214*60*1000</f>
        <v>580.28603771909718</v>
      </c>
      <c r="Q214" s="353">
        <f>P214*N214/1000</f>
        <v>113.53586470992995</v>
      </c>
    </row>
    <row r="215" spans="1:17" s="14" customFormat="1" ht="12.75" customHeight="1">
      <c r="A215" s="109"/>
      <c r="B215" s="32" t="s">
        <v>168</v>
      </c>
      <c r="C215" s="20" t="s">
        <v>141</v>
      </c>
      <c r="D215" s="23">
        <v>45</v>
      </c>
      <c r="E215" s="23">
        <v>1982</v>
      </c>
      <c r="F215" s="105">
        <f>G215+H215+I215</f>
        <v>34.887</v>
      </c>
      <c r="G215" s="105">
        <v>5.0994000000000002</v>
      </c>
      <c r="H215" s="105">
        <v>7.2</v>
      </c>
      <c r="I215" s="105">
        <v>22.587600000000002</v>
      </c>
      <c r="J215" s="106">
        <v>2332.2000000000003</v>
      </c>
      <c r="K215" s="106">
        <v>22.587600000000002</v>
      </c>
      <c r="L215" s="106">
        <v>2332.2000000000003</v>
      </c>
      <c r="M215" s="107">
        <f>K215/L215</f>
        <v>9.6851041934653964E-3</v>
      </c>
      <c r="N215" s="27">
        <v>195.655</v>
      </c>
      <c r="O215" s="108">
        <f>M215*N215</f>
        <v>1.8949390609724721</v>
      </c>
      <c r="P215" s="108">
        <f>M215*60*1000</f>
        <v>581.1062516079237</v>
      </c>
      <c r="Q215" s="353">
        <f>P215*N215/1000</f>
        <v>113.69634365834831</v>
      </c>
    </row>
    <row r="216" spans="1:17" s="14" customFormat="1" ht="12.75" customHeight="1">
      <c r="A216" s="109"/>
      <c r="B216" s="31" t="s">
        <v>315</v>
      </c>
      <c r="C216" s="85" t="s">
        <v>292</v>
      </c>
      <c r="D216" s="86">
        <v>75</v>
      </c>
      <c r="E216" s="86">
        <v>1987</v>
      </c>
      <c r="F216" s="87">
        <v>58.210999999999999</v>
      </c>
      <c r="G216" s="87">
        <v>7.27719</v>
      </c>
      <c r="H216" s="87">
        <v>12</v>
      </c>
      <c r="I216" s="87">
        <v>38.933810000000001</v>
      </c>
      <c r="J216" s="117">
        <v>4017.2</v>
      </c>
      <c r="K216" s="117">
        <v>38.933810000000001</v>
      </c>
      <c r="L216" s="117">
        <v>4017.2</v>
      </c>
      <c r="M216" s="118">
        <v>9.6917778552225442E-3</v>
      </c>
      <c r="N216" s="88">
        <v>258.221</v>
      </c>
      <c r="O216" s="119">
        <v>2.5026205695534207</v>
      </c>
      <c r="P216" s="119">
        <v>581.50667131335263</v>
      </c>
      <c r="Q216" s="356">
        <v>150.15723417320524</v>
      </c>
    </row>
    <row r="217" spans="1:17" s="14" customFormat="1" ht="12.75" customHeight="1">
      <c r="A217" s="109"/>
      <c r="B217" s="31" t="s">
        <v>346</v>
      </c>
      <c r="C217" s="85" t="s">
        <v>333</v>
      </c>
      <c r="D217" s="86">
        <v>30</v>
      </c>
      <c r="E217" s="86">
        <v>1973</v>
      </c>
      <c r="F217" s="87">
        <v>25.212</v>
      </c>
      <c r="G217" s="87">
        <v>3.774</v>
      </c>
      <c r="H217" s="87">
        <v>4.8</v>
      </c>
      <c r="I217" s="87">
        <v>16.638000000000002</v>
      </c>
      <c r="J217" s="117">
        <v>1715.3</v>
      </c>
      <c r="K217" s="117">
        <v>16.638000000000002</v>
      </c>
      <c r="L217" s="117">
        <v>1715.3</v>
      </c>
      <c r="M217" s="118">
        <v>9.6997609747566035E-3</v>
      </c>
      <c r="N217" s="88">
        <v>274.89800000000002</v>
      </c>
      <c r="O217" s="119">
        <v>2.666444892438641</v>
      </c>
      <c r="P217" s="119">
        <v>581.98565848539613</v>
      </c>
      <c r="Q217" s="356">
        <v>159.98669354631846</v>
      </c>
    </row>
    <row r="218" spans="1:17" s="14" customFormat="1" ht="12.75" customHeight="1">
      <c r="A218" s="109"/>
      <c r="B218" s="31" t="s">
        <v>346</v>
      </c>
      <c r="C218" s="85" t="s">
        <v>337</v>
      </c>
      <c r="D218" s="86">
        <v>20</v>
      </c>
      <c r="E218" s="86">
        <v>1985</v>
      </c>
      <c r="F218" s="87">
        <v>16.768000000000001</v>
      </c>
      <c r="G218" s="87">
        <v>3.036753</v>
      </c>
      <c r="H218" s="87">
        <v>3.2</v>
      </c>
      <c r="I218" s="87">
        <v>10.531249000000001</v>
      </c>
      <c r="J218" s="117">
        <v>1084.74</v>
      </c>
      <c r="K218" s="117">
        <v>10.531249000000001</v>
      </c>
      <c r="L218" s="117">
        <v>1084.74</v>
      </c>
      <c r="M218" s="118">
        <v>9.7085467485296013E-3</v>
      </c>
      <c r="N218" s="88">
        <v>274.89800000000002</v>
      </c>
      <c r="O218" s="119">
        <v>2.6688600840772905</v>
      </c>
      <c r="P218" s="119">
        <v>582.51280491177602</v>
      </c>
      <c r="Q218" s="356">
        <v>160.13160504463744</v>
      </c>
    </row>
    <row r="219" spans="1:17" s="14" customFormat="1" ht="12.75" customHeight="1">
      <c r="A219" s="109"/>
      <c r="B219" s="32" t="s">
        <v>115</v>
      </c>
      <c r="C219" s="20" t="s">
        <v>89</v>
      </c>
      <c r="D219" s="23">
        <v>15</v>
      </c>
      <c r="E219" s="23">
        <v>1996</v>
      </c>
      <c r="F219" s="105">
        <v>13.420999999999999</v>
      </c>
      <c r="G219" s="105">
        <v>2.2090000000000001</v>
      </c>
      <c r="H219" s="105">
        <v>2.4</v>
      </c>
      <c r="I219" s="105">
        <v>8.8109999999999999</v>
      </c>
      <c r="J219" s="106">
        <v>906.06</v>
      </c>
      <c r="K219" s="106">
        <v>8.8109999999999999</v>
      </c>
      <c r="L219" s="106">
        <v>906.06</v>
      </c>
      <c r="M219" s="107">
        <f>K219/L219</f>
        <v>9.7245215548639168E-3</v>
      </c>
      <c r="N219" s="27">
        <v>240.6</v>
      </c>
      <c r="O219" s="108">
        <f>M219*N219</f>
        <v>2.3397198861002582</v>
      </c>
      <c r="P219" s="108">
        <f>M219*60*1000</f>
        <v>583.47129329183497</v>
      </c>
      <c r="Q219" s="353">
        <f>P219*N219/1000</f>
        <v>140.3831931660155</v>
      </c>
    </row>
    <row r="220" spans="1:17" s="14" customFormat="1" ht="12.75" customHeight="1">
      <c r="A220" s="109"/>
      <c r="B220" s="32" t="s">
        <v>630</v>
      </c>
      <c r="C220" s="20" t="s">
        <v>608</v>
      </c>
      <c r="D220" s="23">
        <v>60</v>
      </c>
      <c r="E220" s="23">
        <v>1968</v>
      </c>
      <c r="F220" s="105">
        <f>G220+H220+I220</f>
        <v>40.030994999999997</v>
      </c>
      <c r="G220" s="105">
        <v>4.0323149999999996</v>
      </c>
      <c r="H220" s="105">
        <v>9.5329999999999995</v>
      </c>
      <c r="I220" s="105">
        <v>26.465679999999999</v>
      </c>
      <c r="J220" s="106">
        <v>2721.28</v>
      </c>
      <c r="K220" s="106">
        <f>I220</f>
        <v>26.465679999999999</v>
      </c>
      <c r="L220" s="106">
        <f>J220</f>
        <v>2721.28</v>
      </c>
      <c r="M220" s="79">
        <f>K220/L220</f>
        <v>9.7254527281279389E-3</v>
      </c>
      <c r="N220" s="27">
        <v>210.04300000000001</v>
      </c>
      <c r="O220" s="108">
        <f>M220*N220</f>
        <v>2.0427632673741769</v>
      </c>
      <c r="P220" s="108">
        <f>M220*60*1000</f>
        <v>583.52716368767631</v>
      </c>
      <c r="Q220" s="353">
        <f>P220*N220/1000</f>
        <v>122.5657960424506</v>
      </c>
    </row>
    <row r="221" spans="1:17" s="14" customFormat="1" ht="12.75" customHeight="1">
      <c r="A221" s="109"/>
      <c r="B221" s="32" t="s">
        <v>278</v>
      </c>
      <c r="C221" s="33" t="s">
        <v>269</v>
      </c>
      <c r="D221" s="32">
        <v>20</v>
      </c>
      <c r="E221" s="32">
        <v>1985</v>
      </c>
      <c r="F221" s="101">
        <f>G221+H221+I221</f>
        <v>14</v>
      </c>
      <c r="G221" s="101">
        <v>1.44</v>
      </c>
      <c r="H221" s="101">
        <v>3.04</v>
      </c>
      <c r="I221" s="101">
        <v>9.52</v>
      </c>
      <c r="J221" s="100">
        <v>978.64</v>
      </c>
      <c r="K221" s="100">
        <v>9.52</v>
      </c>
      <c r="L221" s="100">
        <v>978.64</v>
      </c>
      <c r="M221" s="131">
        <f>K221/L221</f>
        <v>9.7277854982424587E-3</v>
      </c>
      <c r="N221" s="28">
        <v>205.8</v>
      </c>
      <c r="O221" s="110">
        <f>M221*N221*1.09</f>
        <v>2.1821562985367446</v>
      </c>
      <c r="P221" s="110">
        <f>M221*60*1000</f>
        <v>583.66712989454754</v>
      </c>
      <c r="Q221" s="354">
        <f>P221*N221/1000</f>
        <v>120.11869533229789</v>
      </c>
    </row>
    <row r="222" spans="1:17" s="14" customFormat="1" ht="12.75" customHeight="1">
      <c r="A222" s="109"/>
      <c r="B222" s="31" t="s">
        <v>118</v>
      </c>
      <c r="C222" s="20" t="s">
        <v>124</v>
      </c>
      <c r="D222" s="23">
        <v>12</v>
      </c>
      <c r="E222" s="23">
        <v>1992</v>
      </c>
      <c r="F222" s="105">
        <v>9.5210000000000008</v>
      </c>
      <c r="G222" s="105">
        <v>0.82499999999999996</v>
      </c>
      <c r="H222" s="105">
        <v>1.92</v>
      </c>
      <c r="I222" s="105">
        <v>6.7759999999999998</v>
      </c>
      <c r="J222" s="106">
        <v>695.18</v>
      </c>
      <c r="K222" s="106">
        <v>6.7759999999999998</v>
      </c>
      <c r="L222" s="106">
        <v>695.18</v>
      </c>
      <c r="M222" s="107">
        <f>K222/L222</f>
        <v>9.7471158548865042E-3</v>
      </c>
      <c r="N222" s="27">
        <v>203.9</v>
      </c>
      <c r="O222" s="108">
        <f>M222*N222</f>
        <v>1.9874369228113582</v>
      </c>
      <c r="P222" s="108">
        <f>M222*60*1000</f>
        <v>584.82695129319029</v>
      </c>
      <c r="Q222" s="353">
        <f>P222*N222/1000</f>
        <v>119.2462153686815</v>
      </c>
    </row>
    <row r="223" spans="1:17" s="14" customFormat="1" ht="12.75" customHeight="1">
      <c r="A223" s="109"/>
      <c r="B223" s="31" t="s">
        <v>401</v>
      </c>
      <c r="C223" s="85" t="s">
        <v>376</v>
      </c>
      <c r="D223" s="86">
        <v>41</v>
      </c>
      <c r="E223" s="86">
        <v>1991</v>
      </c>
      <c r="F223" s="87">
        <v>32.204000000000001</v>
      </c>
      <c r="G223" s="87">
        <v>3.5190000000000001</v>
      </c>
      <c r="H223" s="87">
        <v>6.4</v>
      </c>
      <c r="I223" s="87">
        <v>22.284998999999999</v>
      </c>
      <c r="J223" s="117">
        <v>2281.19</v>
      </c>
      <c r="K223" s="117">
        <v>22.284998999999999</v>
      </c>
      <c r="L223" s="117">
        <v>2281.19</v>
      </c>
      <c r="M223" s="118">
        <v>9.7690236236350324E-3</v>
      </c>
      <c r="N223" s="88">
        <v>289.286</v>
      </c>
      <c r="O223" s="119">
        <v>2.8260417679868839</v>
      </c>
      <c r="P223" s="119">
        <v>586.14141741810204</v>
      </c>
      <c r="Q223" s="356">
        <v>169.56250607921305</v>
      </c>
    </row>
    <row r="224" spans="1:17" s="14" customFormat="1" ht="12.75" customHeight="1">
      <c r="A224" s="109"/>
      <c r="B224" s="32" t="s">
        <v>569</v>
      </c>
      <c r="C224" s="20" t="s">
        <v>574</v>
      </c>
      <c r="D224" s="23">
        <v>10</v>
      </c>
      <c r="E224" s="23" t="s">
        <v>130</v>
      </c>
      <c r="F224" s="105">
        <f>G224+H224+I224</f>
        <v>8.9</v>
      </c>
      <c r="G224" s="105">
        <v>0.85784000000000005</v>
      </c>
      <c r="H224" s="105">
        <v>1.6</v>
      </c>
      <c r="I224" s="105">
        <v>6.4421600000000003</v>
      </c>
      <c r="J224" s="106">
        <v>656.14</v>
      </c>
      <c r="K224" s="106">
        <v>5.9376300000000004</v>
      </c>
      <c r="L224" s="106">
        <v>604.77</v>
      </c>
      <c r="M224" s="79">
        <f>K224/L224</f>
        <v>9.8179969244506192E-3</v>
      </c>
      <c r="N224" s="27">
        <v>340.84</v>
      </c>
      <c r="O224" s="108">
        <f>M224*N224</f>
        <v>3.346366071729749</v>
      </c>
      <c r="P224" s="108">
        <f>M224*60*1000</f>
        <v>589.07981546703718</v>
      </c>
      <c r="Q224" s="353">
        <f>P224*N224/1000</f>
        <v>200.78196430378495</v>
      </c>
    </row>
    <row r="225" spans="1:17" s="14" customFormat="1" ht="12.75" customHeight="1">
      <c r="A225" s="109"/>
      <c r="B225" s="32" t="s">
        <v>115</v>
      </c>
      <c r="C225" s="20" t="s">
        <v>88</v>
      </c>
      <c r="D225" s="23">
        <v>15</v>
      </c>
      <c r="E225" s="23">
        <v>1995</v>
      </c>
      <c r="F225" s="105">
        <v>16.16</v>
      </c>
      <c r="G225" s="105">
        <v>2.9830000000000001</v>
      </c>
      <c r="H225" s="105">
        <v>2.4</v>
      </c>
      <c r="I225" s="105">
        <v>10.776999999999999</v>
      </c>
      <c r="J225" s="106">
        <v>1092.6600000000001</v>
      </c>
      <c r="K225" s="106">
        <v>10.776999999999999</v>
      </c>
      <c r="L225" s="106">
        <v>1092.6600000000001</v>
      </c>
      <c r="M225" s="107">
        <f>K225/L225</f>
        <v>9.8630864129738427E-3</v>
      </c>
      <c r="N225" s="27">
        <v>240.6</v>
      </c>
      <c r="O225" s="108">
        <f>M225*N225</f>
        <v>2.3730585909615063</v>
      </c>
      <c r="P225" s="108">
        <f>M225*60*1000</f>
        <v>591.78518477843056</v>
      </c>
      <c r="Q225" s="353">
        <f>P225*N225/1000</f>
        <v>142.38351545769041</v>
      </c>
    </row>
    <row r="226" spans="1:17" s="14" customFormat="1" ht="12.75" customHeight="1">
      <c r="A226" s="109"/>
      <c r="B226" s="31" t="s">
        <v>250</v>
      </c>
      <c r="C226" s="33" t="s">
        <v>223</v>
      </c>
      <c r="D226" s="32">
        <v>75</v>
      </c>
      <c r="E226" s="32">
        <v>1983</v>
      </c>
      <c r="F226" s="101">
        <f>SUM(G226:I226)</f>
        <v>50.128</v>
      </c>
      <c r="G226" s="101">
        <v>3.8250000000000002</v>
      </c>
      <c r="H226" s="101">
        <v>12</v>
      </c>
      <c r="I226" s="101">
        <v>34.302999999999997</v>
      </c>
      <c r="J226" s="100">
        <v>3467.27</v>
      </c>
      <c r="K226" s="100">
        <v>34.302999999999997</v>
      </c>
      <c r="L226" s="100">
        <v>3467.27</v>
      </c>
      <c r="M226" s="116">
        <f>K226/L226</f>
        <v>9.8933743261989966E-3</v>
      </c>
      <c r="N226" s="28">
        <v>280.3</v>
      </c>
      <c r="O226" s="110">
        <f>M226*N226</f>
        <v>2.7731128236335789</v>
      </c>
      <c r="P226" s="110">
        <f>M226*60*1000</f>
        <v>593.60245957193979</v>
      </c>
      <c r="Q226" s="354">
        <f>P226*N226/1000</f>
        <v>166.38676941801475</v>
      </c>
    </row>
    <row r="227" spans="1:17" s="14" customFormat="1" ht="12.75" customHeight="1">
      <c r="A227" s="109"/>
      <c r="B227" s="32" t="s">
        <v>569</v>
      </c>
      <c r="C227" s="20" t="s">
        <v>575</v>
      </c>
      <c r="D227" s="23">
        <v>45</v>
      </c>
      <c r="E227" s="23" t="s">
        <v>130</v>
      </c>
      <c r="F227" s="105">
        <f>G227+H227+I227</f>
        <v>45.307000000000002</v>
      </c>
      <c r="G227" s="105">
        <v>14.257809999999999</v>
      </c>
      <c r="H227" s="105">
        <v>7.2</v>
      </c>
      <c r="I227" s="105">
        <v>23.84919</v>
      </c>
      <c r="J227" s="106">
        <v>2390.2800000000002</v>
      </c>
      <c r="K227" s="106">
        <f>I227</f>
        <v>23.84919</v>
      </c>
      <c r="L227" s="106">
        <f>J227</f>
        <v>2390.2800000000002</v>
      </c>
      <c r="M227" s="79">
        <f>K227/L227</f>
        <v>9.9775716652442392E-3</v>
      </c>
      <c r="N227" s="27">
        <v>340.84</v>
      </c>
      <c r="O227" s="108">
        <f>M227*N227</f>
        <v>3.4007555263818463</v>
      </c>
      <c r="P227" s="108">
        <f>M227*60*1000</f>
        <v>598.6542999146543</v>
      </c>
      <c r="Q227" s="353">
        <f>P227*N227/1000</f>
        <v>204.04533158291076</v>
      </c>
    </row>
    <row r="228" spans="1:17" s="14" customFormat="1" ht="12.75" customHeight="1">
      <c r="A228" s="109"/>
      <c r="B228" s="32" t="s">
        <v>657</v>
      </c>
      <c r="C228" s="33" t="s">
        <v>632</v>
      </c>
      <c r="D228" s="32">
        <v>39</v>
      </c>
      <c r="E228" s="32">
        <v>1992</v>
      </c>
      <c r="F228" s="101">
        <f>SUM(G228+H228+I228)</f>
        <v>33.200000000000003</v>
      </c>
      <c r="G228" s="101">
        <v>4.2</v>
      </c>
      <c r="H228" s="101">
        <v>6.2</v>
      </c>
      <c r="I228" s="101">
        <v>22.8</v>
      </c>
      <c r="J228" s="100">
        <v>2279.6999999999998</v>
      </c>
      <c r="K228" s="100">
        <v>22.8</v>
      </c>
      <c r="L228" s="100">
        <v>2279.6999999999998</v>
      </c>
      <c r="M228" s="102">
        <f>SUM(K228/L228)</f>
        <v>1.0001315962626663E-2</v>
      </c>
      <c r="N228" s="28">
        <v>224</v>
      </c>
      <c r="O228" s="110">
        <f>SUM(M228*N228)</f>
        <v>2.2402947756283726</v>
      </c>
      <c r="P228" s="110">
        <f>SUM(M228*60*1000)</f>
        <v>600.07895775759982</v>
      </c>
      <c r="Q228" s="354">
        <f>SUM(O228*60)</f>
        <v>134.41768653770237</v>
      </c>
    </row>
    <row r="229" spans="1:17" s="14" customFormat="1" ht="12.75" customHeight="1">
      <c r="A229" s="109"/>
      <c r="B229" s="31" t="s">
        <v>375</v>
      </c>
      <c r="C229" s="338" t="s">
        <v>347</v>
      </c>
      <c r="D229" s="339">
        <v>39</v>
      </c>
      <c r="E229" s="339">
        <v>1990</v>
      </c>
      <c r="F229" s="340">
        <v>33.283000000000001</v>
      </c>
      <c r="G229" s="340">
        <v>3.9338850000000001</v>
      </c>
      <c r="H229" s="340">
        <v>6.4</v>
      </c>
      <c r="I229" s="340">
        <v>22.949121000000002</v>
      </c>
      <c r="J229" s="341">
        <v>2294.0500000000002</v>
      </c>
      <c r="K229" s="341">
        <v>22.949121000000002</v>
      </c>
      <c r="L229" s="341">
        <v>2294.0500000000002</v>
      </c>
      <c r="M229" s="342">
        <v>1.000375798260718E-2</v>
      </c>
      <c r="N229" s="343">
        <v>278.93100000000004</v>
      </c>
      <c r="O229" s="344">
        <v>2.7903582178466038</v>
      </c>
      <c r="P229" s="344">
        <v>600.22547895643072</v>
      </c>
      <c r="Q229" s="359">
        <v>167.4214930707962</v>
      </c>
    </row>
    <row r="230" spans="1:17" s="14" customFormat="1" ht="12.75" customHeight="1" thickBot="1">
      <c r="A230" s="337"/>
      <c r="B230" s="360" t="s">
        <v>222</v>
      </c>
      <c r="C230" s="38" t="s">
        <v>199</v>
      </c>
      <c r="D230" s="37">
        <v>72</v>
      </c>
      <c r="E230" s="37">
        <v>1973</v>
      </c>
      <c r="F230" s="103">
        <v>58.05</v>
      </c>
      <c r="G230" s="103">
        <v>8.66</v>
      </c>
      <c r="H230" s="103">
        <v>11.52</v>
      </c>
      <c r="I230" s="103">
        <f>F230-G230-H230</f>
        <v>37.870000000000005</v>
      </c>
      <c r="J230" s="361">
        <v>3785.42</v>
      </c>
      <c r="K230" s="361">
        <f>I230/J230*L230</f>
        <v>37.870000000000005</v>
      </c>
      <c r="L230" s="361">
        <v>3785.42</v>
      </c>
      <c r="M230" s="362">
        <f>K230/L230</f>
        <v>1.0004173909368049E-2</v>
      </c>
      <c r="N230" s="39">
        <v>237.40199999999999</v>
      </c>
      <c r="O230" s="363">
        <f>M230*N230</f>
        <v>2.3750108944317936</v>
      </c>
      <c r="P230" s="363">
        <f>M230*60*1000</f>
        <v>600.25043456208289</v>
      </c>
      <c r="Q230" s="364">
        <f>P230*N230/1000</f>
        <v>142.50065366590761</v>
      </c>
    </row>
    <row r="231" spans="1:17" s="14" customFormat="1" ht="12.75" customHeight="1">
      <c r="A231" s="365" t="s">
        <v>30</v>
      </c>
      <c r="B231" s="366" t="s">
        <v>168</v>
      </c>
      <c r="C231" s="80" t="s">
        <v>142</v>
      </c>
      <c r="D231" s="367">
        <v>75</v>
      </c>
      <c r="E231" s="367" t="s">
        <v>130</v>
      </c>
      <c r="F231" s="368">
        <f>G231+H231+I231</f>
        <v>59.999000000000009</v>
      </c>
      <c r="G231" s="368">
        <v>7.7057600000000006</v>
      </c>
      <c r="H231" s="368">
        <v>12</v>
      </c>
      <c r="I231" s="368">
        <v>40.293240000000004</v>
      </c>
      <c r="J231" s="369">
        <v>4020.7000000000003</v>
      </c>
      <c r="K231" s="369">
        <v>40.293240000000004</v>
      </c>
      <c r="L231" s="369">
        <v>4020.7000000000003</v>
      </c>
      <c r="M231" s="370">
        <f>K231/L231</f>
        <v>1.0021449001417665E-2</v>
      </c>
      <c r="N231" s="371">
        <v>195.655</v>
      </c>
      <c r="O231" s="372">
        <f>M231*N231</f>
        <v>1.9607466043723731</v>
      </c>
      <c r="P231" s="372">
        <f>M231*60*1000</f>
        <v>601.28694008505988</v>
      </c>
      <c r="Q231" s="373">
        <f>P231*N231/1000</f>
        <v>117.6447962623424</v>
      </c>
    </row>
    <row r="232" spans="1:17" s="14" customFormat="1" ht="12.75" customHeight="1">
      <c r="A232" s="374"/>
      <c r="B232" s="279" t="s">
        <v>678</v>
      </c>
      <c r="C232" s="286" t="s">
        <v>662</v>
      </c>
      <c r="D232" s="280">
        <v>30</v>
      </c>
      <c r="E232" s="280">
        <v>1993</v>
      </c>
      <c r="F232" s="281">
        <v>24.358000000000001</v>
      </c>
      <c r="G232" s="281">
        <v>3.34</v>
      </c>
      <c r="H232" s="281">
        <v>4.8040000000000003</v>
      </c>
      <c r="I232" s="281">
        <v>16.213999999999999</v>
      </c>
      <c r="J232" s="282">
        <v>1614.9</v>
      </c>
      <c r="K232" s="282">
        <v>16.213999999999999</v>
      </c>
      <c r="L232" s="282">
        <v>1614.9</v>
      </c>
      <c r="M232" s="287">
        <f>K232/L232</f>
        <v>1.0040250170289181E-2</v>
      </c>
      <c r="N232" s="284">
        <v>291.13900000000001</v>
      </c>
      <c r="O232" s="285">
        <f>M232*N232</f>
        <v>2.923108394327822</v>
      </c>
      <c r="P232" s="285">
        <f>M232*60*1000</f>
        <v>602.41501021735087</v>
      </c>
      <c r="Q232" s="375">
        <f>P232*N232/1000</f>
        <v>175.3865036596693</v>
      </c>
    </row>
    <row r="233" spans="1:17" s="14" customFormat="1" ht="12.75" customHeight="1">
      <c r="A233" s="374"/>
      <c r="B233" s="279" t="s">
        <v>481</v>
      </c>
      <c r="C233" s="288" t="s">
        <v>461</v>
      </c>
      <c r="D233" s="289">
        <v>12</v>
      </c>
      <c r="E233" s="289">
        <v>1965</v>
      </c>
      <c r="F233" s="290">
        <v>7.274</v>
      </c>
      <c r="G233" s="290">
        <v>0</v>
      </c>
      <c r="H233" s="290">
        <v>0</v>
      </c>
      <c r="I233" s="290">
        <v>7.2740010000000002</v>
      </c>
      <c r="J233" s="291">
        <v>722.22</v>
      </c>
      <c r="K233" s="291">
        <v>7.2740010000000002</v>
      </c>
      <c r="L233" s="291">
        <v>722.22</v>
      </c>
      <c r="M233" s="292">
        <v>1.0071724682229791E-2</v>
      </c>
      <c r="N233" s="293">
        <v>276.42400000000004</v>
      </c>
      <c r="O233" s="294">
        <v>2.784066423560688</v>
      </c>
      <c r="P233" s="294">
        <v>604.30348093378745</v>
      </c>
      <c r="Q233" s="376">
        <v>167.04398541364128</v>
      </c>
    </row>
    <row r="234" spans="1:17" s="14" customFormat="1" ht="12.75" customHeight="1">
      <c r="A234" s="374"/>
      <c r="B234" s="295" t="s">
        <v>222</v>
      </c>
      <c r="C234" s="84" t="s">
        <v>196</v>
      </c>
      <c r="D234" s="279">
        <v>50</v>
      </c>
      <c r="E234" s="279">
        <v>1988</v>
      </c>
      <c r="F234" s="296">
        <v>52.07</v>
      </c>
      <c r="G234" s="296">
        <v>7.93</v>
      </c>
      <c r="H234" s="296">
        <v>8</v>
      </c>
      <c r="I234" s="296">
        <f>F234-G234-H234</f>
        <v>36.14</v>
      </c>
      <c r="J234" s="297">
        <v>3582.32</v>
      </c>
      <c r="K234" s="297">
        <f>I234/J234*L234</f>
        <v>36.14</v>
      </c>
      <c r="L234" s="297">
        <v>3582.32</v>
      </c>
      <c r="M234" s="298">
        <f>K234/L234</f>
        <v>1.0088434310726009E-2</v>
      </c>
      <c r="N234" s="299">
        <v>237.40199999999999</v>
      </c>
      <c r="O234" s="300">
        <f>M234*N234</f>
        <v>2.3950144822349761</v>
      </c>
      <c r="P234" s="300">
        <f>M234*60*1000</f>
        <v>605.30605864356062</v>
      </c>
      <c r="Q234" s="377">
        <f>P234*N234/1000</f>
        <v>143.70086893409857</v>
      </c>
    </row>
    <row r="235" spans="1:17" s="14" customFormat="1" ht="12.75" customHeight="1">
      <c r="A235" s="374"/>
      <c r="B235" s="295" t="s">
        <v>315</v>
      </c>
      <c r="C235" s="301" t="s">
        <v>295</v>
      </c>
      <c r="D235" s="302">
        <v>12</v>
      </c>
      <c r="E235" s="302">
        <v>1988</v>
      </c>
      <c r="F235" s="303">
        <v>9.0532000000000004</v>
      </c>
      <c r="G235" s="303">
        <v>0.255</v>
      </c>
      <c r="H235" s="303">
        <v>1.68</v>
      </c>
      <c r="I235" s="303">
        <v>7.1181970000000003</v>
      </c>
      <c r="J235" s="304">
        <v>704.29</v>
      </c>
      <c r="K235" s="304">
        <v>7.1181970000000003</v>
      </c>
      <c r="L235" s="304">
        <v>704.29</v>
      </c>
      <c r="M235" s="305">
        <v>1.0106911925485242E-2</v>
      </c>
      <c r="N235" s="306">
        <v>258.221</v>
      </c>
      <c r="O235" s="307">
        <v>2.6098169043107249</v>
      </c>
      <c r="P235" s="307">
        <v>606.41471552911457</v>
      </c>
      <c r="Q235" s="378">
        <v>156.58901425864349</v>
      </c>
    </row>
    <row r="236" spans="1:17" s="14" customFormat="1" ht="12.75" customHeight="1">
      <c r="A236" s="374"/>
      <c r="B236" s="279" t="s">
        <v>861</v>
      </c>
      <c r="C236" s="59" t="s">
        <v>828</v>
      </c>
      <c r="D236" s="280">
        <v>22</v>
      </c>
      <c r="E236" s="280" t="s">
        <v>821</v>
      </c>
      <c r="F236" s="281">
        <f>SUM(G236+H236+I236)</f>
        <v>17.505000000000003</v>
      </c>
      <c r="G236" s="281">
        <v>2.2320000000000002</v>
      </c>
      <c r="H236" s="281">
        <v>3.52</v>
      </c>
      <c r="I236" s="281">
        <v>11.753</v>
      </c>
      <c r="J236" s="282">
        <v>1161.98</v>
      </c>
      <c r="K236" s="282">
        <v>11.753</v>
      </c>
      <c r="L236" s="282">
        <v>1161.98</v>
      </c>
      <c r="M236" s="287">
        <f>K236/L236</f>
        <v>1.0114631921375582E-2</v>
      </c>
      <c r="N236" s="284">
        <v>197.94</v>
      </c>
      <c r="O236" s="285">
        <f>M236*N236</f>
        <v>2.0020902425170828</v>
      </c>
      <c r="P236" s="285">
        <f>M236*60*1000</f>
        <v>606.87791528253501</v>
      </c>
      <c r="Q236" s="375">
        <f>P236*N236/1000</f>
        <v>120.12541455102497</v>
      </c>
    </row>
    <row r="237" spans="1:17" s="14" customFormat="1" ht="12.75" customHeight="1">
      <c r="A237" s="374"/>
      <c r="B237" s="295" t="s">
        <v>401</v>
      </c>
      <c r="C237" s="301" t="s">
        <v>377</v>
      </c>
      <c r="D237" s="302">
        <v>40</v>
      </c>
      <c r="E237" s="302">
        <v>1981</v>
      </c>
      <c r="F237" s="303">
        <v>32.744</v>
      </c>
      <c r="G237" s="303">
        <v>3.57</v>
      </c>
      <c r="H237" s="303">
        <v>6.4</v>
      </c>
      <c r="I237" s="303">
        <v>22.773997999999999</v>
      </c>
      <c r="J237" s="304">
        <v>2251.3000000000002</v>
      </c>
      <c r="K237" s="304">
        <v>22.773997999999999</v>
      </c>
      <c r="L237" s="304">
        <v>2251.3000000000002</v>
      </c>
      <c r="M237" s="305">
        <v>1.0115932128103761E-2</v>
      </c>
      <c r="N237" s="306">
        <v>289.286</v>
      </c>
      <c r="O237" s="307">
        <v>2.9263975416106249</v>
      </c>
      <c r="P237" s="307">
        <v>606.95592768622566</v>
      </c>
      <c r="Q237" s="378">
        <v>175.58385249663746</v>
      </c>
    </row>
    <row r="238" spans="1:17" s="14" customFormat="1" ht="12.75" customHeight="1">
      <c r="A238" s="374"/>
      <c r="B238" s="279" t="s">
        <v>861</v>
      </c>
      <c r="C238" s="59" t="s">
        <v>830</v>
      </c>
      <c r="D238" s="280">
        <v>12</v>
      </c>
      <c r="E238" s="280" t="s">
        <v>821</v>
      </c>
      <c r="F238" s="281">
        <f>SUM(G238+H238+I238)</f>
        <v>8.3360000000000003</v>
      </c>
      <c r="G238" s="281">
        <v>0.56100000000000005</v>
      </c>
      <c r="H238" s="281">
        <v>1.84</v>
      </c>
      <c r="I238" s="281">
        <v>5.9349999999999996</v>
      </c>
      <c r="J238" s="282">
        <v>584.79</v>
      </c>
      <c r="K238" s="282">
        <v>5.9349999999999996</v>
      </c>
      <c r="L238" s="282">
        <v>584.79</v>
      </c>
      <c r="M238" s="287">
        <f>K238/L238</f>
        <v>1.0148942355375433E-2</v>
      </c>
      <c r="N238" s="284">
        <v>197.94</v>
      </c>
      <c r="O238" s="285">
        <f>M238*N238</f>
        <v>2.0088816498230133</v>
      </c>
      <c r="P238" s="285">
        <f>M238*60*1000</f>
        <v>608.93654132252595</v>
      </c>
      <c r="Q238" s="375">
        <f>P238*N238/1000</f>
        <v>120.53289898938078</v>
      </c>
    </row>
    <row r="239" spans="1:17" s="14" customFormat="1" ht="12.75" customHeight="1">
      <c r="A239" s="374"/>
      <c r="B239" s="279" t="s">
        <v>168</v>
      </c>
      <c r="C239" s="59" t="s">
        <v>143</v>
      </c>
      <c r="D239" s="280">
        <v>60</v>
      </c>
      <c r="E239" s="280">
        <v>1963</v>
      </c>
      <c r="F239" s="281">
        <f>G239+H239+I239</f>
        <v>44.635999999999996</v>
      </c>
      <c r="G239" s="281">
        <v>5.4960199999999997</v>
      </c>
      <c r="H239" s="281">
        <v>9.6</v>
      </c>
      <c r="I239" s="281">
        <v>29.53998</v>
      </c>
      <c r="J239" s="282">
        <v>2908.85</v>
      </c>
      <c r="K239" s="282">
        <v>29.53998</v>
      </c>
      <c r="L239" s="282">
        <v>2908.85</v>
      </c>
      <c r="M239" s="283">
        <f>K239/L239</f>
        <v>1.0155209103253864E-2</v>
      </c>
      <c r="N239" s="284">
        <v>195.655</v>
      </c>
      <c r="O239" s="285">
        <f>M239*N239</f>
        <v>1.9869174370971348</v>
      </c>
      <c r="P239" s="285">
        <f>M239*60*1000</f>
        <v>609.31254619523179</v>
      </c>
      <c r="Q239" s="375">
        <f>P239*N239/1000</f>
        <v>119.21504622582808</v>
      </c>
    </row>
    <row r="240" spans="1:17" s="14" customFormat="1" ht="12.75" customHeight="1">
      <c r="A240" s="374"/>
      <c r="B240" s="295" t="s">
        <v>375</v>
      </c>
      <c r="C240" s="308" t="s">
        <v>348</v>
      </c>
      <c r="D240" s="309">
        <v>51</v>
      </c>
      <c r="E240" s="309">
        <v>1972</v>
      </c>
      <c r="F240" s="310">
        <v>46.627000000000002</v>
      </c>
      <c r="G240" s="310">
        <v>12.135348</v>
      </c>
      <c r="H240" s="310">
        <v>8</v>
      </c>
      <c r="I240" s="310">
        <v>26.491648999999999</v>
      </c>
      <c r="J240" s="311">
        <v>2608.15</v>
      </c>
      <c r="K240" s="311">
        <v>26.491648999999999</v>
      </c>
      <c r="L240" s="311">
        <v>2608.15</v>
      </c>
      <c r="M240" s="312">
        <v>1.0157256676188102E-2</v>
      </c>
      <c r="N240" s="313">
        <v>278.93100000000004</v>
      </c>
      <c r="O240" s="314">
        <v>2.8331737619458237</v>
      </c>
      <c r="P240" s="314">
        <v>609.4354005712861</v>
      </c>
      <c r="Q240" s="379">
        <v>169.99042571674943</v>
      </c>
    </row>
    <row r="241" spans="1:17" s="14" customFormat="1" ht="12.75" customHeight="1">
      <c r="A241" s="374"/>
      <c r="B241" s="279" t="s">
        <v>861</v>
      </c>
      <c r="C241" s="59" t="s">
        <v>838</v>
      </c>
      <c r="D241" s="280">
        <v>40</v>
      </c>
      <c r="E241" s="280">
        <v>1990</v>
      </c>
      <c r="F241" s="281">
        <f>SUM(G241+H241+I241)</f>
        <v>34.155999999999999</v>
      </c>
      <c r="G241" s="281">
        <v>5.024</v>
      </c>
      <c r="H241" s="281">
        <v>6.4</v>
      </c>
      <c r="I241" s="281">
        <v>22.731999999999999</v>
      </c>
      <c r="J241" s="282">
        <v>2238</v>
      </c>
      <c r="K241" s="282">
        <v>22.731999999999999</v>
      </c>
      <c r="L241" s="282">
        <v>2238</v>
      </c>
      <c r="M241" s="287">
        <f>K241/L241</f>
        <v>1.015728328865058E-2</v>
      </c>
      <c r="N241" s="284">
        <v>197.94</v>
      </c>
      <c r="O241" s="285">
        <f>M241*N241</f>
        <v>2.010532654155496</v>
      </c>
      <c r="P241" s="285">
        <f>M241*60*1000</f>
        <v>609.43699731903473</v>
      </c>
      <c r="Q241" s="375">
        <f>P241*N241/1000</f>
        <v>120.63195924932974</v>
      </c>
    </row>
    <row r="242" spans="1:17" s="14" customFormat="1" ht="12.75" customHeight="1">
      <c r="A242" s="374"/>
      <c r="B242" s="279" t="s">
        <v>678</v>
      </c>
      <c r="C242" s="286" t="s">
        <v>664</v>
      </c>
      <c r="D242" s="280">
        <v>45</v>
      </c>
      <c r="E242" s="280">
        <v>1985</v>
      </c>
      <c r="F242" s="281">
        <v>34.905000000000001</v>
      </c>
      <c r="G242" s="281">
        <v>4.3899999999999997</v>
      </c>
      <c r="H242" s="281">
        <v>7.2030000000000003</v>
      </c>
      <c r="I242" s="281">
        <v>23.312000000000001</v>
      </c>
      <c r="J242" s="282">
        <v>2283.6999999999998</v>
      </c>
      <c r="K242" s="282">
        <v>23.312000000000001</v>
      </c>
      <c r="L242" s="282">
        <v>2283.6999999999998</v>
      </c>
      <c r="M242" s="287">
        <f>K242/L242</f>
        <v>1.0207995796295487E-2</v>
      </c>
      <c r="N242" s="284">
        <v>291.13900000000001</v>
      </c>
      <c r="O242" s="285">
        <f>M242*N242</f>
        <v>2.971945688137672</v>
      </c>
      <c r="P242" s="285">
        <f>M242*60*1000</f>
        <v>612.47974777772913</v>
      </c>
      <c r="Q242" s="375">
        <f>P242*N242/1000</f>
        <v>178.31674128826029</v>
      </c>
    </row>
    <row r="243" spans="1:17" s="14" customFormat="1" ht="12.75" customHeight="1">
      <c r="A243" s="374"/>
      <c r="B243" s="279" t="s">
        <v>861</v>
      </c>
      <c r="C243" s="59" t="s">
        <v>840</v>
      </c>
      <c r="D243" s="280">
        <v>12</v>
      </c>
      <c r="E243" s="280" t="s">
        <v>821</v>
      </c>
      <c r="F243" s="281">
        <f>SUM(G243+H243+I243)</f>
        <v>8.5839999999999996</v>
      </c>
      <c r="G243" s="281">
        <v>1.1000000000000001</v>
      </c>
      <c r="H243" s="281">
        <v>1.84</v>
      </c>
      <c r="I243" s="281">
        <v>5.6440000000000001</v>
      </c>
      <c r="J243" s="282">
        <v>551.14</v>
      </c>
      <c r="K243" s="282">
        <v>5.6440000000000001</v>
      </c>
      <c r="L243" s="282">
        <v>551.14</v>
      </c>
      <c r="M243" s="287">
        <f>K243/L243</f>
        <v>1.0240592227020359E-2</v>
      </c>
      <c r="N243" s="284">
        <v>197.94</v>
      </c>
      <c r="O243" s="285">
        <f>M243*N243</f>
        <v>2.02702282541641</v>
      </c>
      <c r="P243" s="285">
        <f>M243*60*1000</f>
        <v>614.43553362122145</v>
      </c>
      <c r="Q243" s="375">
        <f>P243*N243/1000</f>
        <v>121.62136952498457</v>
      </c>
    </row>
    <row r="244" spans="1:17" s="14" customFormat="1" ht="12.75" customHeight="1">
      <c r="A244" s="374"/>
      <c r="B244" s="279" t="s">
        <v>168</v>
      </c>
      <c r="C244" s="59" t="s">
        <v>144</v>
      </c>
      <c r="D244" s="280">
        <v>75</v>
      </c>
      <c r="E244" s="280">
        <v>1988</v>
      </c>
      <c r="F244" s="281">
        <f>G244+H244+I244</f>
        <v>62.642000000000003</v>
      </c>
      <c r="G244" s="281">
        <v>9.4055600000000013</v>
      </c>
      <c r="H244" s="281">
        <v>12</v>
      </c>
      <c r="I244" s="281">
        <v>41.236440000000002</v>
      </c>
      <c r="J244" s="282">
        <v>4024.57</v>
      </c>
      <c r="K244" s="282">
        <v>41.236440000000002</v>
      </c>
      <c r="L244" s="282">
        <v>4024.57</v>
      </c>
      <c r="M244" s="283">
        <f>K244/L244</f>
        <v>1.0246172883065769E-2</v>
      </c>
      <c r="N244" s="284">
        <v>195.655</v>
      </c>
      <c r="O244" s="285">
        <f>M244*N244</f>
        <v>2.0047149554362331</v>
      </c>
      <c r="P244" s="285">
        <f>M244*60*1000</f>
        <v>614.77037298394623</v>
      </c>
      <c r="Q244" s="375">
        <f>P244*N244/1000</f>
        <v>120.28289732617401</v>
      </c>
    </row>
    <row r="245" spans="1:17" s="14" customFormat="1" ht="11.25" customHeight="1">
      <c r="A245" s="374"/>
      <c r="B245" s="279" t="s">
        <v>630</v>
      </c>
      <c r="C245" s="59" t="s">
        <v>609</v>
      </c>
      <c r="D245" s="280">
        <v>45</v>
      </c>
      <c r="E245" s="280">
        <v>1987</v>
      </c>
      <c r="F245" s="281">
        <f>G245+H245+I245</f>
        <v>35.085999000000001</v>
      </c>
      <c r="G245" s="281">
        <v>4.0459139999999998</v>
      </c>
      <c r="H245" s="281">
        <v>7.2</v>
      </c>
      <c r="I245" s="281">
        <v>23.840084999999998</v>
      </c>
      <c r="J245" s="282">
        <v>2325.4699999999998</v>
      </c>
      <c r="K245" s="282">
        <f>I245</f>
        <v>23.840084999999998</v>
      </c>
      <c r="L245" s="282">
        <f>J245</f>
        <v>2325.4699999999998</v>
      </c>
      <c r="M245" s="287">
        <f>K245/L245</f>
        <v>1.0251727607752411E-2</v>
      </c>
      <c r="N245" s="284">
        <v>210.04300000000001</v>
      </c>
      <c r="O245" s="285">
        <f>M245*N245</f>
        <v>2.1533036219151396</v>
      </c>
      <c r="P245" s="285">
        <f>M245*60*1000</f>
        <v>615.1036564651447</v>
      </c>
      <c r="Q245" s="375">
        <f>P245*N245/1000</f>
        <v>129.19821731490839</v>
      </c>
    </row>
    <row r="246" spans="1:17" s="14" customFormat="1" ht="12.75" customHeight="1">
      <c r="A246" s="374"/>
      <c r="B246" s="279" t="s">
        <v>168</v>
      </c>
      <c r="C246" s="59" t="s">
        <v>145</v>
      </c>
      <c r="D246" s="280">
        <v>18</v>
      </c>
      <c r="E246" s="280" t="s">
        <v>130</v>
      </c>
      <c r="F246" s="281">
        <f>G246+H246+I246</f>
        <v>14.748000000000001</v>
      </c>
      <c r="G246" s="281">
        <v>1.9831000000000001</v>
      </c>
      <c r="H246" s="281">
        <v>2.88</v>
      </c>
      <c r="I246" s="281">
        <v>9.8849</v>
      </c>
      <c r="J246" s="282">
        <v>960.39</v>
      </c>
      <c r="K246" s="282">
        <v>9.8849</v>
      </c>
      <c r="L246" s="282">
        <v>960.39</v>
      </c>
      <c r="M246" s="283">
        <f>K246/L246</f>
        <v>1.0292589468861609E-2</v>
      </c>
      <c r="N246" s="284">
        <v>195.655</v>
      </c>
      <c r="O246" s="285">
        <f>M246*N246</f>
        <v>2.013796592530118</v>
      </c>
      <c r="P246" s="285">
        <f>M246*60*1000</f>
        <v>617.55536813169658</v>
      </c>
      <c r="Q246" s="375">
        <f>P246*N246/1000</f>
        <v>120.8277955518071</v>
      </c>
    </row>
    <row r="247" spans="1:17" s="14" customFormat="1" ht="12.75" customHeight="1">
      <c r="A247" s="374"/>
      <c r="B247" s="279" t="s">
        <v>29</v>
      </c>
      <c r="C247" s="59" t="s">
        <v>40</v>
      </c>
      <c r="D247" s="280">
        <v>76</v>
      </c>
      <c r="E247" s="280" t="s">
        <v>35</v>
      </c>
      <c r="F247" s="281">
        <f>+G247+H247+I247</f>
        <v>59.611994000000003</v>
      </c>
      <c r="G247" s="281">
        <v>6.2688600000000001</v>
      </c>
      <c r="H247" s="281">
        <v>11.677809</v>
      </c>
      <c r="I247" s="281">
        <v>41.665325000000003</v>
      </c>
      <c r="J247" s="282">
        <v>4029.85</v>
      </c>
      <c r="K247" s="282">
        <v>41.665325000000003</v>
      </c>
      <c r="L247" s="282">
        <v>4029.85</v>
      </c>
      <c r="M247" s="283">
        <f>K247/L247</f>
        <v>1.0339175155402808E-2</v>
      </c>
      <c r="N247" s="284">
        <v>260.29199999999997</v>
      </c>
      <c r="O247" s="285">
        <f>M247*N247</f>
        <v>2.6912045795501074</v>
      </c>
      <c r="P247" s="285">
        <f>M247*60*1000</f>
        <v>620.35050932416846</v>
      </c>
      <c r="Q247" s="375">
        <f>P247*N247/1000</f>
        <v>161.47227477300643</v>
      </c>
    </row>
    <row r="248" spans="1:17" s="14" customFormat="1" ht="12.75" customHeight="1">
      <c r="A248" s="374"/>
      <c r="B248" s="295" t="s">
        <v>375</v>
      </c>
      <c r="C248" s="308" t="s">
        <v>349</v>
      </c>
      <c r="D248" s="309">
        <v>30</v>
      </c>
      <c r="E248" s="309">
        <v>1974</v>
      </c>
      <c r="F248" s="310">
        <v>25.245000000000001</v>
      </c>
      <c r="G248" s="310">
        <v>2.3735909999999998</v>
      </c>
      <c r="H248" s="310">
        <v>4.8</v>
      </c>
      <c r="I248" s="310">
        <v>18.071407000000001</v>
      </c>
      <c r="J248" s="311">
        <v>1743.53</v>
      </c>
      <c r="K248" s="311">
        <v>18.071407000000001</v>
      </c>
      <c r="L248" s="311">
        <v>1743.53</v>
      </c>
      <c r="M248" s="312">
        <v>1.0364838574615867E-2</v>
      </c>
      <c r="N248" s="313">
        <v>278.93100000000004</v>
      </c>
      <c r="O248" s="314">
        <v>2.8910747884561787</v>
      </c>
      <c r="P248" s="314">
        <v>621.89031447695197</v>
      </c>
      <c r="Q248" s="379">
        <v>173.46448730737072</v>
      </c>
    </row>
    <row r="249" spans="1:17" s="14" customFormat="1" ht="12.75" customHeight="1">
      <c r="A249" s="374"/>
      <c r="B249" s="279" t="s">
        <v>630</v>
      </c>
      <c r="C249" s="59" t="s">
        <v>599</v>
      </c>
      <c r="D249" s="280">
        <v>40</v>
      </c>
      <c r="E249" s="280">
        <v>1982</v>
      </c>
      <c r="F249" s="281">
        <f>G249+H249+I249</f>
        <v>32.709997999999999</v>
      </c>
      <c r="G249" s="281">
        <v>2.8726950000000002</v>
      </c>
      <c r="H249" s="281">
        <v>6.4</v>
      </c>
      <c r="I249" s="281">
        <v>23.437303</v>
      </c>
      <c r="J249" s="282">
        <v>2259.52</v>
      </c>
      <c r="K249" s="282">
        <f>I249</f>
        <v>23.437303</v>
      </c>
      <c r="L249" s="282">
        <f>J249</f>
        <v>2259.52</v>
      </c>
      <c r="M249" s="287">
        <f>K249/L249</f>
        <v>1.0372691102535051E-2</v>
      </c>
      <c r="N249" s="284">
        <v>210.04300000000001</v>
      </c>
      <c r="O249" s="285">
        <f>M249*N249</f>
        <v>2.1787111572497699</v>
      </c>
      <c r="P249" s="285">
        <f>M249*60*1000</f>
        <v>622.36146615210305</v>
      </c>
      <c r="Q249" s="375">
        <f>P249*N249/1000</f>
        <v>130.72266943498619</v>
      </c>
    </row>
    <row r="250" spans="1:17" s="14" customFormat="1" ht="12.75" customHeight="1">
      <c r="A250" s="374"/>
      <c r="B250" s="295" t="s">
        <v>346</v>
      </c>
      <c r="C250" s="301" t="s">
        <v>334</v>
      </c>
      <c r="D250" s="302">
        <v>31</v>
      </c>
      <c r="E250" s="302">
        <v>1972</v>
      </c>
      <c r="F250" s="303">
        <v>25.472000000000001</v>
      </c>
      <c r="G250" s="303">
        <v>2.827118</v>
      </c>
      <c r="H250" s="303">
        <v>4.8</v>
      </c>
      <c r="I250" s="303">
        <v>17.84488</v>
      </c>
      <c r="J250" s="304">
        <v>1718.52</v>
      </c>
      <c r="K250" s="304">
        <v>17.84488</v>
      </c>
      <c r="L250" s="304">
        <v>1718.52</v>
      </c>
      <c r="M250" s="305">
        <v>1.0383865186323116E-2</v>
      </c>
      <c r="N250" s="306">
        <v>274.89800000000002</v>
      </c>
      <c r="O250" s="307">
        <v>2.8545037719898523</v>
      </c>
      <c r="P250" s="307">
        <v>623.03191117938695</v>
      </c>
      <c r="Q250" s="378">
        <v>171.27022631939113</v>
      </c>
    </row>
    <row r="251" spans="1:17" s="14" customFormat="1" ht="12.75" customHeight="1">
      <c r="A251" s="374"/>
      <c r="B251" s="279" t="s">
        <v>861</v>
      </c>
      <c r="C251" s="59" t="s">
        <v>831</v>
      </c>
      <c r="D251" s="280">
        <v>50</v>
      </c>
      <c r="E251" s="280">
        <v>1969</v>
      </c>
      <c r="F251" s="281">
        <f>SUM(G251+H251+I251)</f>
        <v>37.700000000000003</v>
      </c>
      <c r="G251" s="281">
        <v>3.8250000000000002</v>
      </c>
      <c r="H251" s="281">
        <v>6.85</v>
      </c>
      <c r="I251" s="281">
        <v>27.024999999999999</v>
      </c>
      <c r="J251" s="282">
        <v>2594.3200000000002</v>
      </c>
      <c r="K251" s="282">
        <v>27.024999999999999</v>
      </c>
      <c r="L251" s="282">
        <v>2594.3200000000002</v>
      </c>
      <c r="M251" s="287">
        <f>K251/L251</f>
        <v>1.0416987881217428E-2</v>
      </c>
      <c r="N251" s="284">
        <v>197.94</v>
      </c>
      <c r="O251" s="285">
        <f>M251*N251</f>
        <v>2.0619385812081776</v>
      </c>
      <c r="P251" s="285">
        <f>M251*60*1000</f>
        <v>625.01927287304568</v>
      </c>
      <c r="Q251" s="375">
        <f>P251*N251/1000</f>
        <v>123.71631487249067</v>
      </c>
    </row>
    <row r="252" spans="1:17" s="14" customFormat="1" ht="12.75" customHeight="1">
      <c r="A252" s="374"/>
      <c r="B252" s="295" t="s">
        <v>718</v>
      </c>
      <c r="C252" s="84" t="s">
        <v>704</v>
      </c>
      <c r="D252" s="279">
        <v>100</v>
      </c>
      <c r="E252" s="279">
        <v>1973</v>
      </c>
      <c r="F252" s="315">
        <v>60.82</v>
      </c>
      <c r="G252" s="296">
        <v>6.3811099999999996</v>
      </c>
      <c r="H252" s="296">
        <v>16</v>
      </c>
      <c r="I252" s="296">
        <v>38.438890000000001</v>
      </c>
      <c r="J252" s="297">
        <v>3676.85</v>
      </c>
      <c r="K252" s="297">
        <v>38.438890000000001</v>
      </c>
      <c r="L252" s="297">
        <v>3676.85</v>
      </c>
      <c r="M252" s="316">
        <f>K252/L252</f>
        <v>1.0454299196322941E-2</v>
      </c>
      <c r="N252" s="299">
        <v>211.678</v>
      </c>
      <c r="O252" s="300">
        <f>K252*N252/J252</f>
        <v>2.2129451452792472</v>
      </c>
      <c r="P252" s="300">
        <f>M252*60*1000</f>
        <v>627.25795177937653</v>
      </c>
      <c r="Q252" s="377">
        <f>O252*60</f>
        <v>132.77670871675483</v>
      </c>
    </row>
    <row r="253" spans="1:17" s="14" customFormat="1" ht="12.75" customHeight="1">
      <c r="A253" s="374"/>
      <c r="B253" s="279" t="s">
        <v>168</v>
      </c>
      <c r="C253" s="59" t="s">
        <v>146</v>
      </c>
      <c r="D253" s="280">
        <v>54</v>
      </c>
      <c r="E253" s="280">
        <v>1989</v>
      </c>
      <c r="F253" s="281">
        <f>G253+H253+I253</f>
        <v>47.754999999999995</v>
      </c>
      <c r="G253" s="281">
        <v>7.7624199999999997</v>
      </c>
      <c r="H253" s="281">
        <v>8.64</v>
      </c>
      <c r="I253" s="281">
        <v>31.35258</v>
      </c>
      <c r="J253" s="282">
        <v>2997.89</v>
      </c>
      <c r="K253" s="282">
        <v>31.35258</v>
      </c>
      <c r="L253" s="282">
        <v>2997.89</v>
      </c>
      <c r="M253" s="283">
        <f>K253/L253</f>
        <v>1.0458215611646858E-2</v>
      </c>
      <c r="N253" s="284">
        <v>195.655</v>
      </c>
      <c r="O253" s="285">
        <f>M253*N253</f>
        <v>2.0462021754967661</v>
      </c>
      <c r="P253" s="285">
        <f>M253*60*1000</f>
        <v>627.49293669881149</v>
      </c>
      <c r="Q253" s="375">
        <f>P253*N253/1000</f>
        <v>122.77213052980596</v>
      </c>
    </row>
    <row r="254" spans="1:17" s="14" customFormat="1" ht="12.75" customHeight="1">
      <c r="A254" s="374"/>
      <c r="B254" s="279" t="s">
        <v>168</v>
      </c>
      <c r="C254" s="59" t="s">
        <v>147</v>
      </c>
      <c r="D254" s="280">
        <v>60</v>
      </c>
      <c r="E254" s="280">
        <v>1969</v>
      </c>
      <c r="F254" s="281">
        <f>G254+H254+I254</f>
        <v>43.044999999999995</v>
      </c>
      <c r="G254" s="281">
        <v>5.1560600000000001</v>
      </c>
      <c r="H254" s="281">
        <v>9.6</v>
      </c>
      <c r="I254" s="281">
        <v>28.288939999999997</v>
      </c>
      <c r="J254" s="282">
        <v>2701.09</v>
      </c>
      <c r="K254" s="282">
        <v>28.288939999999997</v>
      </c>
      <c r="L254" s="282">
        <v>2701.09</v>
      </c>
      <c r="M254" s="283">
        <f>K254/L254</f>
        <v>1.0473157132861177E-2</v>
      </c>
      <c r="N254" s="284">
        <v>195.655</v>
      </c>
      <c r="O254" s="285">
        <f>M254*N254</f>
        <v>2.0491255588299535</v>
      </c>
      <c r="P254" s="285">
        <f>M254*60*1000</f>
        <v>628.38942797167067</v>
      </c>
      <c r="Q254" s="375">
        <f>P254*N254/1000</f>
        <v>122.94753352979723</v>
      </c>
    </row>
    <row r="255" spans="1:17" s="14" customFormat="1" ht="12.75" customHeight="1">
      <c r="A255" s="374"/>
      <c r="B255" s="295" t="s">
        <v>375</v>
      </c>
      <c r="C255" s="308" t="s">
        <v>350</v>
      </c>
      <c r="D255" s="309">
        <v>39</v>
      </c>
      <c r="E255" s="309">
        <v>1990</v>
      </c>
      <c r="F255" s="310">
        <v>33.463000000000001</v>
      </c>
      <c r="G255" s="310">
        <v>3.860547</v>
      </c>
      <c r="H255" s="310">
        <v>6.32</v>
      </c>
      <c r="I255" s="310">
        <v>23.282442</v>
      </c>
      <c r="J255" s="311">
        <v>2218.0300000000002</v>
      </c>
      <c r="K255" s="311">
        <v>23.282442</v>
      </c>
      <c r="L255" s="311">
        <v>2218.0300000000002</v>
      </c>
      <c r="M255" s="312">
        <v>1.0496901304310581E-2</v>
      </c>
      <c r="N255" s="313">
        <v>278.93100000000004</v>
      </c>
      <c r="O255" s="314">
        <v>2.9279111777126552</v>
      </c>
      <c r="P255" s="314">
        <v>629.81407825863494</v>
      </c>
      <c r="Q255" s="379">
        <v>175.67467066275933</v>
      </c>
    </row>
    <row r="256" spans="1:17" s="14" customFormat="1" ht="12.75" customHeight="1">
      <c r="A256" s="374"/>
      <c r="B256" s="279" t="s">
        <v>168</v>
      </c>
      <c r="C256" s="59" t="s">
        <v>148</v>
      </c>
      <c r="D256" s="280">
        <v>60</v>
      </c>
      <c r="E256" s="280">
        <v>1968</v>
      </c>
      <c r="F256" s="281">
        <f>G256+H256+I256</f>
        <v>43.929000000000002</v>
      </c>
      <c r="G256" s="281">
        <v>5.9493</v>
      </c>
      <c r="H256" s="281">
        <v>9.6</v>
      </c>
      <c r="I256" s="281">
        <v>28.3797</v>
      </c>
      <c r="J256" s="282">
        <v>2701.06</v>
      </c>
      <c r="K256" s="282">
        <v>28.3797</v>
      </c>
      <c r="L256" s="282">
        <v>2701.06</v>
      </c>
      <c r="M256" s="283">
        <f>K256/L256</f>
        <v>1.0506875078672817E-2</v>
      </c>
      <c r="N256" s="284">
        <v>195.655</v>
      </c>
      <c r="O256" s="285">
        <f>M256*N256</f>
        <v>2.05572264351773</v>
      </c>
      <c r="P256" s="285">
        <f>M256*60*1000</f>
        <v>630.41250472036904</v>
      </c>
      <c r="Q256" s="375">
        <f>P256*N256/1000</f>
        <v>123.34335861106379</v>
      </c>
    </row>
    <row r="257" spans="1:17" s="14" customFormat="1" ht="12.75" customHeight="1">
      <c r="A257" s="374"/>
      <c r="B257" s="295" t="s">
        <v>346</v>
      </c>
      <c r="C257" s="301" t="s">
        <v>335</v>
      </c>
      <c r="D257" s="302">
        <v>30</v>
      </c>
      <c r="E257" s="302">
        <v>1977</v>
      </c>
      <c r="F257" s="303">
        <v>24.358000000000001</v>
      </c>
      <c r="G257" s="303">
        <v>3.1619999999999999</v>
      </c>
      <c r="H257" s="303">
        <v>4.8</v>
      </c>
      <c r="I257" s="303">
        <v>16.396000000000001</v>
      </c>
      <c r="J257" s="304">
        <v>1557.06</v>
      </c>
      <c r="K257" s="304">
        <v>16.396000000000001</v>
      </c>
      <c r="L257" s="304">
        <v>1557.06</v>
      </c>
      <c r="M257" s="305">
        <v>1.0530101601736607E-2</v>
      </c>
      <c r="N257" s="306">
        <v>274.89800000000002</v>
      </c>
      <c r="O257" s="307">
        <v>2.8947038701141898</v>
      </c>
      <c r="P257" s="307">
        <v>631.8060961041964</v>
      </c>
      <c r="Q257" s="378">
        <v>173.68223220685138</v>
      </c>
    </row>
    <row r="258" spans="1:17" s="14" customFormat="1" ht="12.75" customHeight="1">
      <c r="A258" s="374"/>
      <c r="B258" s="279" t="s">
        <v>569</v>
      </c>
      <c r="C258" s="59" t="s">
        <v>576</v>
      </c>
      <c r="D258" s="280">
        <v>18</v>
      </c>
      <c r="E258" s="280">
        <v>1996</v>
      </c>
      <c r="F258" s="281">
        <f>G258+H258+I258</f>
        <v>13.92</v>
      </c>
      <c r="G258" s="281">
        <v>0</v>
      </c>
      <c r="H258" s="281">
        <v>0</v>
      </c>
      <c r="I258" s="281">
        <v>13.92</v>
      </c>
      <c r="J258" s="282">
        <v>1321.61</v>
      </c>
      <c r="K258" s="282">
        <f>I258</f>
        <v>13.92</v>
      </c>
      <c r="L258" s="282">
        <f>J258</f>
        <v>1321.61</v>
      </c>
      <c r="M258" s="287">
        <f>K258/L258</f>
        <v>1.0532607955448279E-2</v>
      </c>
      <c r="N258" s="284">
        <v>340.84</v>
      </c>
      <c r="O258" s="285">
        <f>M258*N258</f>
        <v>3.589934095534991</v>
      </c>
      <c r="P258" s="285">
        <f>M258*60*1000</f>
        <v>631.95647732689679</v>
      </c>
      <c r="Q258" s="375">
        <f>P258*N258/1000</f>
        <v>215.39604573209948</v>
      </c>
    </row>
    <row r="259" spans="1:17" s="14" customFormat="1" ht="12.75" customHeight="1">
      <c r="A259" s="374"/>
      <c r="B259" s="279" t="s">
        <v>278</v>
      </c>
      <c r="C259" s="84" t="s">
        <v>251</v>
      </c>
      <c r="D259" s="279">
        <v>40</v>
      </c>
      <c r="E259" s="279">
        <v>1990</v>
      </c>
      <c r="F259" s="296">
        <f>G259+H259+I259</f>
        <v>33.200000000000003</v>
      </c>
      <c r="G259" s="296">
        <v>2.67</v>
      </c>
      <c r="H259" s="296">
        <v>6.4</v>
      </c>
      <c r="I259" s="296">
        <v>24.13</v>
      </c>
      <c r="J259" s="297">
        <v>2290.61</v>
      </c>
      <c r="K259" s="297">
        <v>24.13</v>
      </c>
      <c r="L259" s="297">
        <v>2290.61</v>
      </c>
      <c r="M259" s="317">
        <f>K259/L259</f>
        <v>1.0534311820868676E-2</v>
      </c>
      <c r="N259" s="299">
        <v>205.8</v>
      </c>
      <c r="O259" s="300">
        <f>M259*N259*1.09</f>
        <v>2.3630778962809034</v>
      </c>
      <c r="P259" s="300">
        <f>M259*60*1000</f>
        <v>632.05870925212059</v>
      </c>
      <c r="Q259" s="377">
        <f>P259*N259/1000</f>
        <v>130.07768236408643</v>
      </c>
    </row>
    <row r="260" spans="1:17" s="14" customFormat="1" ht="12.75" customHeight="1">
      <c r="A260" s="374"/>
      <c r="B260" s="295" t="s">
        <v>401</v>
      </c>
      <c r="C260" s="301" t="s">
        <v>378</v>
      </c>
      <c r="D260" s="302">
        <v>50</v>
      </c>
      <c r="E260" s="302">
        <v>1980</v>
      </c>
      <c r="F260" s="303">
        <v>44.182000000000002</v>
      </c>
      <c r="G260" s="303">
        <v>4.1820000000000004</v>
      </c>
      <c r="H260" s="303">
        <v>8.1193399999999993</v>
      </c>
      <c r="I260" s="303">
        <v>31.880659000000001</v>
      </c>
      <c r="J260" s="304">
        <v>3015.29</v>
      </c>
      <c r="K260" s="304">
        <v>31.880659000000001</v>
      </c>
      <c r="L260" s="304">
        <v>3015.29</v>
      </c>
      <c r="M260" s="305">
        <v>1.0572999280334562E-2</v>
      </c>
      <c r="N260" s="306">
        <v>289.286</v>
      </c>
      <c r="O260" s="307">
        <v>3.0586206698108644</v>
      </c>
      <c r="P260" s="307">
        <v>634.37995682007374</v>
      </c>
      <c r="Q260" s="378">
        <v>183.51724018865187</v>
      </c>
    </row>
    <row r="261" spans="1:17" s="14" customFormat="1" ht="12.75" customHeight="1">
      <c r="A261" s="374"/>
      <c r="B261" s="279" t="s">
        <v>29</v>
      </c>
      <c r="C261" s="59" t="s">
        <v>41</v>
      </c>
      <c r="D261" s="280">
        <v>75</v>
      </c>
      <c r="E261" s="280" t="s">
        <v>35</v>
      </c>
      <c r="F261" s="281">
        <f>+G261+H261+I261</f>
        <v>57.080011999999996</v>
      </c>
      <c r="G261" s="281">
        <v>4.9448489999999996</v>
      </c>
      <c r="H261" s="281">
        <v>9.76</v>
      </c>
      <c r="I261" s="281">
        <v>42.375163000000001</v>
      </c>
      <c r="J261" s="282">
        <v>4005.32</v>
      </c>
      <c r="K261" s="282">
        <v>42.375163000000001</v>
      </c>
      <c r="L261" s="282">
        <v>4005.32</v>
      </c>
      <c r="M261" s="283">
        <f>K261/L261</f>
        <v>1.0579719722768718E-2</v>
      </c>
      <c r="N261" s="284">
        <v>260.29199999999997</v>
      </c>
      <c r="O261" s="285">
        <f>M261*N261</f>
        <v>2.753816406078915</v>
      </c>
      <c r="P261" s="285">
        <f>M261*60*1000</f>
        <v>634.78318336612301</v>
      </c>
      <c r="Q261" s="375">
        <f>P261*N261/1000</f>
        <v>165.22898436473488</v>
      </c>
    </row>
    <row r="262" spans="1:17" s="14" customFormat="1" ht="12.75" customHeight="1">
      <c r="A262" s="374"/>
      <c r="B262" s="295" t="s">
        <v>315</v>
      </c>
      <c r="C262" s="301" t="s">
        <v>293</v>
      </c>
      <c r="D262" s="302">
        <v>80</v>
      </c>
      <c r="E262" s="302">
        <v>1964</v>
      </c>
      <c r="F262" s="303">
        <v>59.222000000000001</v>
      </c>
      <c r="G262" s="303">
        <v>5.9414999999999996</v>
      </c>
      <c r="H262" s="303">
        <v>12.72</v>
      </c>
      <c r="I262" s="303">
        <v>40.560502999999997</v>
      </c>
      <c r="J262" s="304">
        <v>3830.86</v>
      </c>
      <c r="K262" s="304">
        <v>40.560502999999997</v>
      </c>
      <c r="L262" s="304">
        <v>3830.86</v>
      </c>
      <c r="M262" s="305">
        <v>1.0587832236103642E-2</v>
      </c>
      <c r="N262" s="306">
        <v>258.221</v>
      </c>
      <c r="O262" s="307">
        <v>2.7340006278389186</v>
      </c>
      <c r="P262" s="307">
        <v>635.26993416621849</v>
      </c>
      <c r="Q262" s="378">
        <v>164.04003767033512</v>
      </c>
    </row>
    <row r="263" spans="1:17" s="14" customFormat="1" ht="12.75" customHeight="1">
      <c r="A263" s="374"/>
      <c r="B263" s="295" t="s">
        <v>401</v>
      </c>
      <c r="C263" s="301" t="s">
        <v>379</v>
      </c>
      <c r="D263" s="302">
        <v>40</v>
      </c>
      <c r="E263" s="302">
        <v>1987</v>
      </c>
      <c r="F263" s="303">
        <v>34.085999999999999</v>
      </c>
      <c r="G263" s="303">
        <v>3.468</v>
      </c>
      <c r="H263" s="303">
        <v>6.4</v>
      </c>
      <c r="I263" s="303">
        <v>24.218001000000001</v>
      </c>
      <c r="J263" s="304">
        <v>2280.42</v>
      </c>
      <c r="K263" s="304">
        <v>24.218001000000001</v>
      </c>
      <c r="L263" s="304">
        <v>2280.42</v>
      </c>
      <c r="M263" s="305">
        <v>1.0619973952166706E-2</v>
      </c>
      <c r="N263" s="306">
        <v>289.286</v>
      </c>
      <c r="O263" s="307">
        <v>3.072209784726498</v>
      </c>
      <c r="P263" s="307">
        <v>637.19843713000239</v>
      </c>
      <c r="Q263" s="378">
        <v>184.33258708358986</v>
      </c>
    </row>
    <row r="264" spans="1:17" s="14" customFormat="1" ht="12.75" customHeight="1">
      <c r="A264" s="374"/>
      <c r="B264" s="295" t="s">
        <v>375</v>
      </c>
      <c r="C264" s="308" t="s">
        <v>351</v>
      </c>
      <c r="D264" s="309">
        <v>58</v>
      </c>
      <c r="E264" s="309">
        <v>1991</v>
      </c>
      <c r="F264" s="310">
        <v>39.633000000000003</v>
      </c>
      <c r="G264" s="310">
        <v>4.2169860000000003</v>
      </c>
      <c r="H264" s="310">
        <v>9.44</v>
      </c>
      <c r="I264" s="310">
        <v>25.976012000000001</v>
      </c>
      <c r="J264" s="311">
        <v>2439.79</v>
      </c>
      <c r="K264" s="311">
        <v>25.976012000000001</v>
      </c>
      <c r="L264" s="311">
        <v>2439.79</v>
      </c>
      <c r="M264" s="312">
        <v>1.0646822882297248E-2</v>
      </c>
      <c r="N264" s="313">
        <v>278.93100000000004</v>
      </c>
      <c r="O264" s="314">
        <v>2.9697289533820541</v>
      </c>
      <c r="P264" s="314">
        <v>638.80937293783495</v>
      </c>
      <c r="Q264" s="379">
        <v>178.18373720292328</v>
      </c>
    </row>
    <row r="265" spans="1:17" s="14" customFormat="1" ht="12.75" customHeight="1">
      <c r="A265" s="374"/>
      <c r="B265" s="279" t="s">
        <v>921</v>
      </c>
      <c r="C265" s="84" t="s">
        <v>882</v>
      </c>
      <c r="D265" s="279">
        <v>72</v>
      </c>
      <c r="E265" s="279">
        <v>1985</v>
      </c>
      <c r="F265" s="296">
        <v>75.408000000000001</v>
      </c>
      <c r="G265" s="296">
        <v>10.944177</v>
      </c>
      <c r="H265" s="296">
        <v>17.28</v>
      </c>
      <c r="I265" s="296">
        <v>47.183813000000001</v>
      </c>
      <c r="J265" s="297">
        <v>4428.07</v>
      </c>
      <c r="K265" s="297">
        <v>47.183813000000001</v>
      </c>
      <c r="L265" s="297">
        <v>4428.07</v>
      </c>
      <c r="M265" s="316">
        <v>1.0655615877797777E-2</v>
      </c>
      <c r="N265" s="299">
        <v>254.07900000000001</v>
      </c>
      <c r="O265" s="300">
        <v>2.7073682266149817</v>
      </c>
      <c r="P265" s="300">
        <v>639.33695266786663</v>
      </c>
      <c r="Q265" s="377">
        <v>162.4420935968989</v>
      </c>
    </row>
    <row r="266" spans="1:17" s="14" customFormat="1" ht="12.75" customHeight="1">
      <c r="A266" s="374"/>
      <c r="B266" s="295" t="s">
        <v>65</v>
      </c>
      <c r="C266" s="59" t="s">
        <v>58</v>
      </c>
      <c r="D266" s="280">
        <v>50</v>
      </c>
      <c r="E266" s="280">
        <v>1972</v>
      </c>
      <c r="F266" s="281">
        <f>G266+H266+I266</f>
        <v>37.649000999999998</v>
      </c>
      <c r="G266" s="281">
        <v>2.7494209999999999</v>
      </c>
      <c r="H266" s="281">
        <v>7.84</v>
      </c>
      <c r="I266" s="281">
        <v>27.05958</v>
      </c>
      <c r="J266" s="282">
        <v>2535.0300000000002</v>
      </c>
      <c r="K266" s="282">
        <f>I266</f>
        <v>27.05958</v>
      </c>
      <c r="L266" s="282">
        <f>J266</f>
        <v>2535.0300000000002</v>
      </c>
      <c r="M266" s="283">
        <f>K266/L266</f>
        <v>1.0674264209891007E-2</v>
      </c>
      <c r="N266" s="284">
        <f>N265</f>
        <v>254.07900000000001</v>
      </c>
      <c r="O266" s="285">
        <f>M266*N266</f>
        <v>2.7121063761848974</v>
      </c>
      <c r="P266" s="285">
        <f>M266*60*1000</f>
        <v>640.45585259346035</v>
      </c>
      <c r="Q266" s="375">
        <f>P266*N266/1000</f>
        <v>162.72638257109384</v>
      </c>
    </row>
    <row r="267" spans="1:17" s="14" customFormat="1" ht="12.75" customHeight="1">
      <c r="A267" s="374"/>
      <c r="B267" s="295" t="s">
        <v>65</v>
      </c>
      <c r="C267" s="59" t="s">
        <v>56</v>
      </c>
      <c r="D267" s="280">
        <v>20</v>
      </c>
      <c r="E267" s="280">
        <v>1990</v>
      </c>
      <c r="F267" s="281">
        <f>G267+H267+I267</f>
        <v>16.039003000000001</v>
      </c>
      <c r="G267" s="281">
        <v>1.4126730000000001</v>
      </c>
      <c r="H267" s="281">
        <v>3.4255</v>
      </c>
      <c r="I267" s="281">
        <v>11.20083</v>
      </c>
      <c r="J267" s="282">
        <v>1048.7</v>
      </c>
      <c r="K267" s="282">
        <f>I267</f>
        <v>11.20083</v>
      </c>
      <c r="L267" s="282">
        <f>J267</f>
        <v>1048.7</v>
      </c>
      <c r="M267" s="283">
        <f>K267/L267</f>
        <v>1.0680680842948412E-2</v>
      </c>
      <c r="N267" s="284">
        <f>N266</f>
        <v>254.07900000000001</v>
      </c>
      <c r="O267" s="285">
        <f>M267*N267</f>
        <v>2.7137367078954897</v>
      </c>
      <c r="P267" s="285">
        <f>M267*60*1000</f>
        <v>640.84085057690481</v>
      </c>
      <c r="Q267" s="375">
        <f>P267*N267/1000</f>
        <v>162.8242024737294</v>
      </c>
    </row>
    <row r="268" spans="1:17" s="14" customFormat="1" ht="12.75" customHeight="1">
      <c r="A268" s="374"/>
      <c r="B268" s="279" t="s">
        <v>278</v>
      </c>
      <c r="C268" s="84" t="s">
        <v>257</v>
      </c>
      <c r="D268" s="279">
        <v>40</v>
      </c>
      <c r="E268" s="279">
        <v>1992</v>
      </c>
      <c r="F268" s="296">
        <f>G268+H268+I268</f>
        <v>34.6</v>
      </c>
      <c r="G268" s="296">
        <v>4.0199999999999996</v>
      </c>
      <c r="H268" s="296">
        <v>6.4</v>
      </c>
      <c r="I268" s="296">
        <v>24.18</v>
      </c>
      <c r="J268" s="297">
        <v>2256.0300000000002</v>
      </c>
      <c r="K268" s="297">
        <v>24.18</v>
      </c>
      <c r="L268" s="297">
        <v>2256.0300000000002</v>
      </c>
      <c r="M268" s="317">
        <f>K268/L268</f>
        <v>1.0717942580550789E-2</v>
      </c>
      <c r="N268" s="299">
        <v>205.8</v>
      </c>
      <c r="O268" s="300">
        <f>M268*N268*1.09</f>
        <v>2.4042703155543146</v>
      </c>
      <c r="P268" s="300">
        <f>M268*60*1000</f>
        <v>643.07655483304734</v>
      </c>
      <c r="Q268" s="377">
        <f>P268*N268/1000</f>
        <v>132.34515498464114</v>
      </c>
    </row>
    <row r="269" spans="1:17" s="14" customFormat="1" ht="12.75" customHeight="1">
      <c r="A269" s="374"/>
      <c r="B269" s="295" t="s">
        <v>222</v>
      </c>
      <c r="C269" s="84" t="s">
        <v>200</v>
      </c>
      <c r="D269" s="279">
        <v>54</v>
      </c>
      <c r="E269" s="279">
        <v>1980</v>
      </c>
      <c r="F269" s="296">
        <v>55.4</v>
      </c>
      <c r="G269" s="296">
        <v>6.64</v>
      </c>
      <c r="H269" s="296">
        <v>10.91</v>
      </c>
      <c r="I269" s="296">
        <v>37.85</v>
      </c>
      <c r="J269" s="297">
        <v>3508.9</v>
      </c>
      <c r="K269" s="297">
        <f>I269/J269*L269</f>
        <v>37.85</v>
      </c>
      <c r="L269" s="297">
        <v>3508.9</v>
      </c>
      <c r="M269" s="298">
        <f>K269/L269</f>
        <v>1.078685627974579E-2</v>
      </c>
      <c r="N269" s="299">
        <v>237.40199999999999</v>
      </c>
      <c r="O269" s="300">
        <f>M269*N269</f>
        <v>2.5608212545242099</v>
      </c>
      <c r="P269" s="300">
        <f>M269*60*1000</f>
        <v>647.21137678474736</v>
      </c>
      <c r="Q269" s="377">
        <f>P269*N269/1000</f>
        <v>153.64927527145258</v>
      </c>
    </row>
    <row r="270" spans="1:17" s="14" customFormat="1" ht="12.75" customHeight="1">
      <c r="A270" s="374"/>
      <c r="B270" s="279" t="s">
        <v>861</v>
      </c>
      <c r="C270" s="59" t="s">
        <v>837</v>
      </c>
      <c r="D270" s="280">
        <v>30</v>
      </c>
      <c r="E270" s="280">
        <v>1991</v>
      </c>
      <c r="F270" s="281">
        <f>SUM(G270+H270+I270)</f>
        <v>26.258000000000003</v>
      </c>
      <c r="G270" s="281">
        <v>3.762</v>
      </c>
      <c r="H270" s="281">
        <v>4.8</v>
      </c>
      <c r="I270" s="281">
        <v>17.696000000000002</v>
      </c>
      <c r="J270" s="282">
        <v>1636.16</v>
      </c>
      <c r="K270" s="282">
        <v>17.696000000000002</v>
      </c>
      <c r="L270" s="282">
        <v>1636.16</v>
      </c>
      <c r="M270" s="287">
        <f>K270/L270</f>
        <v>1.0815568159593194E-2</v>
      </c>
      <c r="N270" s="284">
        <v>197.94</v>
      </c>
      <c r="O270" s="285">
        <f>M270*N270</f>
        <v>2.1408335615098766</v>
      </c>
      <c r="P270" s="285">
        <f>M270*60*1000</f>
        <v>648.93408957559166</v>
      </c>
      <c r="Q270" s="375">
        <f>P270*N270/1000</f>
        <v>128.45001369059261</v>
      </c>
    </row>
    <row r="271" spans="1:17" s="14" customFormat="1" ht="12.75" customHeight="1">
      <c r="A271" s="374"/>
      <c r="B271" s="279" t="s">
        <v>921</v>
      </c>
      <c r="C271" s="84" t="s">
        <v>883</v>
      </c>
      <c r="D271" s="279">
        <v>37</v>
      </c>
      <c r="E271" s="279">
        <v>1985</v>
      </c>
      <c r="F271" s="296">
        <v>38.378999999999998</v>
      </c>
      <c r="G271" s="296">
        <v>5.7165470000000003</v>
      </c>
      <c r="H271" s="296">
        <v>8.64</v>
      </c>
      <c r="I271" s="296">
        <v>24.022463999999999</v>
      </c>
      <c r="J271" s="297">
        <v>2212.4</v>
      </c>
      <c r="K271" s="297">
        <v>24.022463999999999</v>
      </c>
      <c r="L271" s="297">
        <v>2212.4</v>
      </c>
      <c r="M271" s="316">
        <v>1.0858101609112275E-2</v>
      </c>
      <c r="N271" s="299">
        <v>254.07900000000001</v>
      </c>
      <c r="O271" s="300">
        <v>2.7588155987416378</v>
      </c>
      <c r="P271" s="300">
        <v>651.48609654673646</v>
      </c>
      <c r="Q271" s="377">
        <v>165.52893592449826</v>
      </c>
    </row>
    <row r="272" spans="1:17" s="14" customFormat="1" ht="12.75" customHeight="1">
      <c r="A272" s="374"/>
      <c r="B272" s="279" t="s">
        <v>278</v>
      </c>
      <c r="C272" s="84" t="s">
        <v>254</v>
      </c>
      <c r="D272" s="279">
        <v>20</v>
      </c>
      <c r="E272" s="279">
        <v>1993</v>
      </c>
      <c r="F272" s="296">
        <f>G272+H272+I272</f>
        <v>18.100000000000001</v>
      </c>
      <c r="G272" s="296">
        <v>1.44</v>
      </c>
      <c r="H272" s="296">
        <v>3.2</v>
      </c>
      <c r="I272" s="296">
        <v>13.46</v>
      </c>
      <c r="J272" s="297">
        <v>1238.6099999999999</v>
      </c>
      <c r="K272" s="297">
        <v>13.46</v>
      </c>
      <c r="L272" s="297">
        <v>1238.6099999999999</v>
      </c>
      <c r="M272" s="317">
        <f>K272/L272</f>
        <v>1.0867020288872205E-2</v>
      </c>
      <c r="N272" s="299">
        <v>205.8</v>
      </c>
      <c r="O272" s="300">
        <f>M272*N272*1.09</f>
        <v>2.437711725240391</v>
      </c>
      <c r="P272" s="300">
        <f>M272*60*1000</f>
        <v>652.0212173323323</v>
      </c>
      <c r="Q272" s="377">
        <f>P272*N272/1000</f>
        <v>134.18596652699398</v>
      </c>
    </row>
    <row r="273" spans="1:17" s="14" customFormat="1" ht="12.75" customHeight="1">
      <c r="A273" s="374"/>
      <c r="B273" s="279" t="s">
        <v>66</v>
      </c>
      <c r="C273" s="59" t="s">
        <v>44</v>
      </c>
      <c r="D273" s="280">
        <v>76</v>
      </c>
      <c r="E273" s="280" t="s">
        <v>35</v>
      </c>
      <c r="F273" s="281">
        <f>+G273+H273+I273</f>
        <v>60.519999999999996</v>
      </c>
      <c r="G273" s="281">
        <v>5.1005500000000001</v>
      </c>
      <c r="H273" s="281">
        <v>11.68</v>
      </c>
      <c r="I273" s="281">
        <v>43.739449999999998</v>
      </c>
      <c r="J273" s="282">
        <v>4005.67</v>
      </c>
      <c r="K273" s="282">
        <v>43.739449999999998</v>
      </c>
      <c r="L273" s="282">
        <v>4005.67</v>
      </c>
      <c r="M273" s="283">
        <f>K273/L273</f>
        <v>1.0919384272793315E-2</v>
      </c>
      <c r="N273" s="284">
        <v>260.29199999999997</v>
      </c>
      <c r="O273" s="285">
        <f>M273*N273</f>
        <v>2.8422283711339174</v>
      </c>
      <c r="P273" s="285">
        <f>M273*60*1000</f>
        <v>655.16305636759887</v>
      </c>
      <c r="Q273" s="375">
        <f>P273*N273/1000</f>
        <v>170.53370226803503</v>
      </c>
    </row>
    <row r="274" spans="1:17" s="14" customFormat="1" ht="12.75" customHeight="1">
      <c r="A274" s="374"/>
      <c r="B274" s="279" t="s">
        <v>278</v>
      </c>
      <c r="C274" s="84" t="s">
        <v>258</v>
      </c>
      <c r="D274" s="279">
        <v>40</v>
      </c>
      <c r="E274" s="279">
        <v>1992</v>
      </c>
      <c r="F274" s="296">
        <f>G274+H274+I274</f>
        <v>35</v>
      </c>
      <c r="G274" s="296">
        <v>3.6</v>
      </c>
      <c r="H274" s="296">
        <v>6.4</v>
      </c>
      <c r="I274" s="296">
        <v>25</v>
      </c>
      <c r="J274" s="297">
        <v>2289.4899999999998</v>
      </c>
      <c r="K274" s="297">
        <v>25</v>
      </c>
      <c r="L274" s="297">
        <v>2289.4899999999998</v>
      </c>
      <c r="M274" s="317">
        <f>K274/L274</f>
        <v>1.0919462413026482E-2</v>
      </c>
      <c r="N274" s="299">
        <v>205.8</v>
      </c>
      <c r="O274" s="300">
        <f>M274*N274*1.09</f>
        <v>2.4494756474149271</v>
      </c>
      <c r="P274" s="300">
        <f>M274*60*1000</f>
        <v>655.16774478158891</v>
      </c>
      <c r="Q274" s="377">
        <f>P274*N274/1000</f>
        <v>134.83352187605101</v>
      </c>
    </row>
    <row r="275" spans="1:17" s="14" customFormat="1" ht="12.75" customHeight="1">
      <c r="A275" s="374"/>
      <c r="B275" s="279" t="s">
        <v>657</v>
      </c>
      <c r="C275" s="84" t="s">
        <v>637</v>
      </c>
      <c r="D275" s="279">
        <v>40</v>
      </c>
      <c r="E275" s="279">
        <v>1992</v>
      </c>
      <c r="F275" s="296">
        <f>SUM(G275+H275+I275)</f>
        <v>34.599999999999994</v>
      </c>
      <c r="G275" s="296">
        <v>3.8</v>
      </c>
      <c r="H275" s="296">
        <v>6.4</v>
      </c>
      <c r="I275" s="296">
        <v>24.4</v>
      </c>
      <c r="J275" s="297">
        <v>2227.7199999999998</v>
      </c>
      <c r="K275" s="297">
        <v>24.4</v>
      </c>
      <c r="L275" s="297">
        <v>2227.7199999999998</v>
      </c>
      <c r="M275" s="316">
        <f>SUM(K275/L275)</f>
        <v>1.0952902519167579E-2</v>
      </c>
      <c r="N275" s="299">
        <v>224</v>
      </c>
      <c r="O275" s="300">
        <f>SUM(M275*N275)</f>
        <v>2.4534501642935376</v>
      </c>
      <c r="P275" s="300">
        <f>SUM(M275*60*1000)</f>
        <v>657.17415115005474</v>
      </c>
      <c r="Q275" s="377">
        <f>SUM(O275*60)</f>
        <v>147.20700985761226</v>
      </c>
    </row>
    <row r="276" spans="1:17" s="14" customFormat="1" ht="12.75" customHeight="1">
      <c r="A276" s="374"/>
      <c r="B276" s="279" t="s">
        <v>921</v>
      </c>
      <c r="C276" s="84" t="s">
        <v>884</v>
      </c>
      <c r="D276" s="279">
        <v>36</v>
      </c>
      <c r="E276" s="279">
        <v>1987</v>
      </c>
      <c r="F276" s="296">
        <v>37.506</v>
      </c>
      <c r="G276" s="296">
        <v>4.9525199999999998</v>
      </c>
      <c r="H276" s="296">
        <v>8.64</v>
      </c>
      <c r="I276" s="296">
        <v>23.913494</v>
      </c>
      <c r="J276" s="297">
        <v>2176.88</v>
      </c>
      <c r="K276" s="297">
        <v>23.913494</v>
      </c>
      <c r="L276" s="297">
        <v>2176.88</v>
      </c>
      <c r="M276" s="316">
        <v>1.0985214619087868E-2</v>
      </c>
      <c r="N276" s="299">
        <v>254.07900000000001</v>
      </c>
      <c r="O276" s="300">
        <v>2.7911123452032265</v>
      </c>
      <c r="P276" s="300">
        <v>659.11287714527214</v>
      </c>
      <c r="Q276" s="377">
        <v>167.4667407121936</v>
      </c>
    </row>
    <row r="277" spans="1:17" s="14" customFormat="1" ht="12.75" customHeight="1">
      <c r="A277" s="374"/>
      <c r="B277" s="279" t="s">
        <v>678</v>
      </c>
      <c r="C277" s="286" t="s">
        <v>660</v>
      </c>
      <c r="D277" s="280">
        <v>30</v>
      </c>
      <c r="E277" s="280">
        <v>1989</v>
      </c>
      <c r="F277" s="281">
        <v>25.870999999999999</v>
      </c>
      <c r="G277" s="281">
        <v>3.57</v>
      </c>
      <c r="H277" s="281">
        <v>4.7210000000000001</v>
      </c>
      <c r="I277" s="281">
        <v>17.579999999999998</v>
      </c>
      <c r="J277" s="282">
        <v>1599.2</v>
      </c>
      <c r="K277" s="282">
        <v>17.579999999999998</v>
      </c>
      <c r="L277" s="282">
        <v>1599.2</v>
      </c>
      <c r="M277" s="287">
        <f>K277/L277</f>
        <v>1.0992996498249124E-2</v>
      </c>
      <c r="N277" s="284">
        <v>291.13900000000001</v>
      </c>
      <c r="O277" s="285">
        <f>M277*N277</f>
        <v>3.2004900075037517</v>
      </c>
      <c r="P277" s="285">
        <f>M277*60*1000</f>
        <v>659.57978989494745</v>
      </c>
      <c r="Q277" s="375">
        <f>P277*N277/1000</f>
        <v>192.0294004502251</v>
      </c>
    </row>
    <row r="278" spans="1:17" s="14" customFormat="1" ht="12.75" customHeight="1">
      <c r="A278" s="374"/>
      <c r="B278" s="279" t="s">
        <v>819</v>
      </c>
      <c r="C278" s="59" t="s">
        <v>793</v>
      </c>
      <c r="D278" s="280">
        <v>45</v>
      </c>
      <c r="E278" s="280">
        <v>1984</v>
      </c>
      <c r="F278" s="281">
        <v>37</v>
      </c>
      <c r="G278" s="281">
        <v>4.2480000000000002</v>
      </c>
      <c r="H278" s="281">
        <v>7.12</v>
      </c>
      <c r="I278" s="281">
        <v>25.63</v>
      </c>
      <c r="J278" s="282">
        <v>2323</v>
      </c>
      <c r="K278" s="282">
        <v>25.63</v>
      </c>
      <c r="L278" s="282">
        <v>2323</v>
      </c>
      <c r="M278" s="287">
        <f>K278/L278</f>
        <v>1.1033146792940164E-2</v>
      </c>
      <c r="N278" s="284">
        <v>308.89999999999998</v>
      </c>
      <c r="O278" s="285">
        <f>M278*N278</f>
        <v>3.4081390443392166</v>
      </c>
      <c r="P278" s="285">
        <f>M278*60*1000</f>
        <v>661.98880757640984</v>
      </c>
      <c r="Q278" s="375">
        <f>P278*N278/1000</f>
        <v>204.488342660353</v>
      </c>
    </row>
    <row r="279" spans="1:17" s="14" customFormat="1" ht="12.75" customHeight="1">
      <c r="A279" s="374"/>
      <c r="B279" s="279" t="s">
        <v>861</v>
      </c>
      <c r="C279" s="59" t="s">
        <v>835</v>
      </c>
      <c r="D279" s="280">
        <v>30</v>
      </c>
      <c r="E279" s="280" t="s">
        <v>821</v>
      </c>
      <c r="F279" s="281">
        <f>SUM(G279+H279+I279)</f>
        <v>19.262999999999998</v>
      </c>
      <c r="G279" s="281">
        <v>1.849</v>
      </c>
      <c r="H279" s="281">
        <v>4.18</v>
      </c>
      <c r="I279" s="281">
        <v>13.234</v>
      </c>
      <c r="J279" s="282">
        <v>1199.28</v>
      </c>
      <c r="K279" s="282">
        <v>13.234</v>
      </c>
      <c r="L279" s="282">
        <v>1199.28</v>
      </c>
      <c r="M279" s="287">
        <f>K279/L279</f>
        <v>1.1034954305916883E-2</v>
      </c>
      <c r="N279" s="284">
        <v>197.94</v>
      </c>
      <c r="O279" s="285">
        <f>M279*N279</f>
        <v>2.1842588553131881</v>
      </c>
      <c r="P279" s="285">
        <f>M279*60*1000</f>
        <v>662.09725835501297</v>
      </c>
      <c r="Q279" s="375">
        <f>P279*N279/1000</f>
        <v>131.05553131879128</v>
      </c>
    </row>
    <row r="280" spans="1:17" s="14" customFormat="1" ht="12.75" customHeight="1">
      <c r="A280" s="374"/>
      <c r="B280" s="279" t="s">
        <v>861</v>
      </c>
      <c r="C280" s="59" t="s">
        <v>839</v>
      </c>
      <c r="D280" s="280">
        <v>12</v>
      </c>
      <c r="E280" s="280" t="s">
        <v>821</v>
      </c>
      <c r="F280" s="281">
        <f>SUM(G280+H280+I280)</f>
        <v>8.245000000000001</v>
      </c>
      <c r="G280" s="281">
        <v>0.86699999999999999</v>
      </c>
      <c r="H280" s="281">
        <v>1.28</v>
      </c>
      <c r="I280" s="281">
        <v>6.0979999999999999</v>
      </c>
      <c r="J280" s="282">
        <v>550.73</v>
      </c>
      <c r="K280" s="282">
        <v>6.0979999999999999</v>
      </c>
      <c r="L280" s="282">
        <v>550.73</v>
      </c>
      <c r="M280" s="287">
        <f>K280/L280</f>
        <v>1.1072576398598223E-2</v>
      </c>
      <c r="N280" s="284">
        <v>197.94</v>
      </c>
      <c r="O280" s="285">
        <f>M280*N280</f>
        <v>2.191705772338532</v>
      </c>
      <c r="P280" s="285">
        <f>M280*60*1000</f>
        <v>664.35458391589339</v>
      </c>
      <c r="Q280" s="375">
        <f>P280*N280/1000</f>
        <v>131.50234634031193</v>
      </c>
    </row>
    <row r="281" spans="1:17" s="14" customFormat="1" ht="12.75" customHeight="1">
      <c r="A281" s="374"/>
      <c r="B281" s="279" t="s">
        <v>861</v>
      </c>
      <c r="C281" s="59" t="s">
        <v>832</v>
      </c>
      <c r="D281" s="280">
        <v>40</v>
      </c>
      <c r="E281" s="280">
        <v>1984</v>
      </c>
      <c r="F281" s="281">
        <f>SUM(G281+H281+I281)</f>
        <v>37.017000000000003</v>
      </c>
      <c r="G281" s="281">
        <v>5.0460000000000003</v>
      </c>
      <c r="H281" s="281">
        <v>6.4</v>
      </c>
      <c r="I281" s="281">
        <v>25.571000000000002</v>
      </c>
      <c r="J281" s="282">
        <v>2304.94</v>
      </c>
      <c r="K281" s="282">
        <v>25.571000000000002</v>
      </c>
      <c r="L281" s="282">
        <v>2304.94</v>
      </c>
      <c r="M281" s="287">
        <f>K281/L281</f>
        <v>1.1093998108410632E-2</v>
      </c>
      <c r="N281" s="284">
        <v>197.94</v>
      </c>
      <c r="O281" s="285">
        <f>M281*N281</f>
        <v>2.1959459855788004</v>
      </c>
      <c r="P281" s="285">
        <f>M281*60*1000</f>
        <v>665.63988650463796</v>
      </c>
      <c r="Q281" s="375">
        <f>P281*N281/1000</f>
        <v>131.75675913472801</v>
      </c>
    </row>
    <row r="282" spans="1:17" s="14" customFormat="1" ht="12.75" customHeight="1">
      <c r="A282" s="374"/>
      <c r="B282" s="279" t="s">
        <v>861</v>
      </c>
      <c r="C282" s="59" t="s">
        <v>836</v>
      </c>
      <c r="D282" s="280">
        <v>40</v>
      </c>
      <c r="E282" s="280"/>
      <c r="F282" s="281">
        <f>SUM(G282+H282+I282)</f>
        <v>34.478000000000002</v>
      </c>
      <c r="G282" s="281">
        <v>3.262</v>
      </c>
      <c r="H282" s="281">
        <v>6.4</v>
      </c>
      <c r="I282" s="281">
        <v>24.815999999999999</v>
      </c>
      <c r="J282" s="282">
        <v>2232.89</v>
      </c>
      <c r="K282" s="282">
        <v>24.815999999999999</v>
      </c>
      <c r="L282" s="282">
        <v>2232.89</v>
      </c>
      <c r="M282" s="287">
        <f>K282/L282</f>
        <v>1.1113847972806542E-2</v>
      </c>
      <c r="N282" s="284">
        <v>197.94</v>
      </c>
      <c r="O282" s="285">
        <f>M282*N282</f>
        <v>2.1998750677373269</v>
      </c>
      <c r="P282" s="285">
        <f>M282*60*1000</f>
        <v>666.83087836839252</v>
      </c>
      <c r="Q282" s="375">
        <f>P282*N282/1000</f>
        <v>131.99250406423963</v>
      </c>
    </row>
    <row r="283" spans="1:17" s="14" customFormat="1" ht="12.75" customHeight="1">
      <c r="A283" s="374"/>
      <c r="B283" s="295" t="s">
        <v>222</v>
      </c>
      <c r="C283" s="84" t="s">
        <v>201</v>
      </c>
      <c r="D283" s="279">
        <v>54</v>
      </c>
      <c r="E283" s="279">
        <v>1985</v>
      </c>
      <c r="F283" s="296">
        <v>54.99</v>
      </c>
      <c r="G283" s="296">
        <v>7.83</v>
      </c>
      <c r="H283" s="296">
        <v>8.48</v>
      </c>
      <c r="I283" s="296">
        <f>F283-G283-H283</f>
        <v>38.680000000000007</v>
      </c>
      <c r="J283" s="297">
        <v>3480.02</v>
      </c>
      <c r="K283" s="297">
        <f>I283/J283*L283</f>
        <v>38.680000000000007</v>
      </c>
      <c r="L283" s="297">
        <v>3480.02</v>
      </c>
      <c r="M283" s="298">
        <f>K283/L283</f>
        <v>1.1114878650122702E-2</v>
      </c>
      <c r="N283" s="299">
        <v>237.40199999999999</v>
      </c>
      <c r="O283" s="300">
        <f>M283*N283</f>
        <v>2.6386944212964294</v>
      </c>
      <c r="P283" s="300">
        <f>M283*60*1000</f>
        <v>666.89271900736219</v>
      </c>
      <c r="Q283" s="377">
        <f>P283*N283/1000</f>
        <v>158.3216652777858</v>
      </c>
    </row>
    <row r="284" spans="1:17" s="14" customFormat="1" ht="12.75" customHeight="1">
      <c r="A284" s="374"/>
      <c r="B284" s="279" t="s">
        <v>861</v>
      </c>
      <c r="C284" s="59" t="s">
        <v>834</v>
      </c>
      <c r="D284" s="280">
        <v>12</v>
      </c>
      <c r="E284" s="280" t="s">
        <v>821</v>
      </c>
      <c r="F284" s="281">
        <f>SUM(G284+H284+I284)</f>
        <v>11.567</v>
      </c>
      <c r="G284" s="281">
        <v>1.173</v>
      </c>
      <c r="H284" s="281">
        <v>1.92</v>
      </c>
      <c r="I284" s="281">
        <v>8.4740000000000002</v>
      </c>
      <c r="J284" s="282">
        <v>761.84</v>
      </c>
      <c r="K284" s="282">
        <v>8.4740000000000002</v>
      </c>
      <c r="L284" s="282">
        <v>761.84</v>
      </c>
      <c r="M284" s="287">
        <f>K284/L284</f>
        <v>1.1123070460989183E-2</v>
      </c>
      <c r="N284" s="284">
        <v>197.94</v>
      </c>
      <c r="O284" s="285">
        <f>M284*N284</f>
        <v>2.2017005670481988</v>
      </c>
      <c r="P284" s="285">
        <f>M284*60*1000</f>
        <v>667.38422765935104</v>
      </c>
      <c r="Q284" s="375">
        <f>P284*N284/1000</f>
        <v>132.10203402289196</v>
      </c>
    </row>
    <row r="285" spans="1:17" s="14" customFormat="1" ht="12.75" customHeight="1">
      <c r="A285" s="374"/>
      <c r="B285" s="295" t="s">
        <v>375</v>
      </c>
      <c r="C285" s="308" t="s">
        <v>352</v>
      </c>
      <c r="D285" s="309">
        <v>30</v>
      </c>
      <c r="E285" s="309">
        <v>1990</v>
      </c>
      <c r="F285" s="310">
        <v>26.001999999999999</v>
      </c>
      <c r="G285" s="310">
        <v>3.2471190000000001</v>
      </c>
      <c r="H285" s="310">
        <v>4.8</v>
      </c>
      <c r="I285" s="310">
        <v>17.954878999999998</v>
      </c>
      <c r="J285" s="311">
        <v>1613.04</v>
      </c>
      <c r="K285" s="311">
        <v>17.954878999999998</v>
      </c>
      <c r="L285" s="311">
        <v>1613.04</v>
      </c>
      <c r="M285" s="312">
        <v>1.1131081064325744E-2</v>
      </c>
      <c r="N285" s="313">
        <v>278.93100000000004</v>
      </c>
      <c r="O285" s="314">
        <v>3.1048035723534446</v>
      </c>
      <c r="P285" s="314">
        <v>667.86486385954458</v>
      </c>
      <c r="Q285" s="379">
        <v>186.28821434120664</v>
      </c>
    </row>
    <row r="286" spans="1:17" s="14" customFormat="1" ht="12.75" customHeight="1">
      <c r="A286" s="374"/>
      <c r="B286" s="295" t="s">
        <v>375</v>
      </c>
      <c r="C286" s="308" t="s">
        <v>353</v>
      </c>
      <c r="D286" s="309">
        <v>59</v>
      </c>
      <c r="E286" s="309">
        <v>1975</v>
      </c>
      <c r="F286" s="310">
        <v>45.347000000000001</v>
      </c>
      <c r="G286" s="310">
        <v>5.2685040000000001</v>
      </c>
      <c r="H286" s="310">
        <v>9.6</v>
      </c>
      <c r="I286" s="310">
        <v>30.478496</v>
      </c>
      <c r="J286" s="311">
        <v>2729.69</v>
      </c>
      <c r="K286" s="311">
        <v>30.478496</v>
      </c>
      <c r="L286" s="311">
        <v>2729.69</v>
      </c>
      <c r="M286" s="312">
        <v>1.1165552132293411E-2</v>
      </c>
      <c r="N286" s="313">
        <v>278.93100000000004</v>
      </c>
      <c r="O286" s="314">
        <v>3.1144186218127339</v>
      </c>
      <c r="P286" s="314">
        <v>669.93312793760458</v>
      </c>
      <c r="Q286" s="379">
        <v>186.86511730876401</v>
      </c>
    </row>
    <row r="287" spans="1:17" s="14" customFormat="1" ht="12.75" customHeight="1">
      <c r="A287" s="374"/>
      <c r="B287" s="295" t="s">
        <v>65</v>
      </c>
      <c r="C287" s="59" t="s">
        <v>61</v>
      </c>
      <c r="D287" s="280">
        <v>44</v>
      </c>
      <c r="E287" s="280">
        <v>1970</v>
      </c>
      <c r="F287" s="281">
        <f>G287+H287+I287</f>
        <v>36.185003999999999</v>
      </c>
      <c r="G287" s="281">
        <v>3.0998600000000001</v>
      </c>
      <c r="H287" s="281">
        <v>7.04</v>
      </c>
      <c r="I287" s="281">
        <v>26.045144000000001</v>
      </c>
      <c r="J287" s="282">
        <v>2311.09</v>
      </c>
      <c r="K287" s="282">
        <f>I287</f>
        <v>26.045144000000001</v>
      </c>
      <c r="L287" s="282">
        <f>J287</f>
        <v>2311.09</v>
      </c>
      <c r="M287" s="283">
        <f>K287/L287</f>
        <v>1.1269636405332548E-2</v>
      </c>
      <c r="N287" s="284">
        <f>N286</f>
        <v>278.93100000000004</v>
      </c>
      <c r="O287" s="285">
        <f>M287*N287</f>
        <v>3.1434509521758134</v>
      </c>
      <c r="P287" s="285">
        <f>M287*60*1000</f>
        <v>676.17818431995295</v>
      </c>
      <c r="Q287" s="375">
        <f>P287*N287/1000</f>
        <v>188.60705713054881</v>
      </c>
    </row>
    <row r="288" spans="1:17" s="14" customFormat="1" ht="12.75" customHeight="1">
      <c r="A288" s="374"/>
      <c r="B288" s="295" t="s">
        <v>447</v>
      </c>
      <c r="C288" s="318" t="s">
        <v>433</v>
      </c>
      <c r="D288" s="319">
        <v>9</v>
      </c>
      <c r="E288" s="319">
        <v>1960</v>
      </c>
      <c r="F288" s="320">
        <v>6.9569999999999999</v>
      </c>
      <c r="G288" s="320">
        <v>0.59027399999999997</v>
      </c>
      <c r="H288" s="320">
        <v>1.84</v>
      </c>
      <c r="I288" s="320">
        <v>4.5267239999999997</v>
      </c>
      <c r="J288" s="321">
        <v>536.88</v>
      </c>
      <c r="K288" s="321">
        <v>4.5267239999999997</v>
      </c>
      <c r="L288" s="321">
        <v>400.83</v>
      </c>
      <c r="M288" s="322">
        <v>1.1293376244293092E-2</v>
      </c>
      <c r="N288" s="323">
        <v>229.88100000000003</v>
      </c>
      <c r="O288" s="324">
        <v>2.5961326244143406</v>
      </c>
      <c r="P288" s="324">
        <v>677.60257465758559</v>
      </c>
      <c r="Q288" s="380">
        <v>155.76795746486047</v>
      </c>
    </row>
    <row r="289" spans="1:17" s="14" customFormat="1" ht="12.75" customHeight="1">
      <c r="A289" s="374"/>
      <c r="B289" s="295" t="s">
        <v>315</v>
      </c>
      <c r="C289" s="301" t="s">
        <v>294</v>
      </c>
      <c r="D289" s="302">
        <v>51</v>
      </c>
      <c r="E289" s="302">
        <v>1988</v>
      </c>
      <c r="F289" s="303">
        <v>30.971</v>
      </c>
      <c r="G289" s="303">
        <v>1.9792590000000001</v>
      </c>
      <c r="H289" s="303">
        <v>8</v>
      </c>
      <c r="I289" s="303">
        <v>20.991738999999999</v>
      </c>
      <c r="J289" s="304">
        <v>1853.38</v>
      </c>
      <c r="K289" s="304">
        <v>20.991738999999999</v>
      </c>
      <c r="L289" s="304">
        <v>1853.38</v>
      </c>
      <c r="M289" s="305">
        <v>1.1326192685795679E-2</v>
      </c>
      <c r="N289" s="306">
        <v>258.221</v>
      </c>
      <c r="O289" s="307">
        <v>2.9246608015188462</v>
      </c>
      <c r="P289" s="307">
        <v>679.57156114774079</v>
      </c>
      <c r="Q289" s="378">
        <v>175.47964809113077</v>
      </c>
    </row>
    <row r="290" spans="1:17" s="14" customFormat="1" ht="12.75" customHeight="1">
      <c r="A290" s="374"/>
      <c r="B290" s="279" t="s">
        <v>29</v>
      </c>
      <c r="C290" s="59" t="s">
        <v>43</v>
      </c>
      <c r="D290" s="280">
        <v>75</v>
      </c>
      <c r="E290" s="280" t="s">
        <v>35</v>
      </c>
      <c r="F290" s="281">
        <f>+G290+H290+I290</f>
        <v>61.487997999999997</v>
      </c>
      <c r="G290" s="281">
        <v>5.4871179999999997</v>
      </c>
      <c r="H290" s="281">
        <v>10.8</v>
      </c>
      <c r="I290" s="281">
        <v>45.200879999999998</v>
      </c>
      <c r="J290" s="282">
        <v>3983.3</v>
      </c>
      <c r="K290" s="282">
        <v>45.200879999999998</v>
      </c>
      <c r="L290" s="282">
        <v>3983.3</v>
      </c>
      <c r="M290" s="283">
        <f>K290/L290</f>
        <v>1.1347596214194259E-2</v>
      </c>
      <c r="N290" s="284">
        <v>260.29199999999997</v>
      </c>
      <c r="O290" s="285">
        <f>M290*N290</f>
        <v>2.9536885137850519</v>
      </c>
      <c r="P290" s="285">
        <f>M290*60*1000</f>
        <v>680.8557728516555</v>
      </c>
      <c r="Q290" s="375">
        <f>P290*N290/1000</f>
        <v>177.22131082710308</v>
      </c>
    </row>
    <row r="291" spans="1:17" s="14" customFormat="1" ht="12.75" customHeight="1">
      <c r="A291" s="374"/>
      <c r="B291" s="279" t="s">
        <v>657</v>
      </c>
      <c r="C291" s="84" t="s">
        <v>636</v>
      </c>
      <c r="D291" s="279">
        <v>40</v>
      </c>
      <c r="E291" s="279">
        <v>1986</v>
      </c>
      <c r="F291" s="296">
        <f>SUM(G291+H291+I291)</f>
        <v>35.6</v>
      </c>
      <c r="G291" s="296">
        <v>3.7</v>
      </c>
      <c r="H291" s="296">
        <v>6.4</v>
      </c>
      <c r="I291" s="296">
        <v>25.5</v>
      </c>
      <c r="J291" s="297">
        <v>2246.36</v>
      </c>
      <c r="K291" s="297">
        <v>25.5</v>
      </c>
      <c r="L291" s="297">
        <v>2246.4</v>
      </c>
      <c r="M291" s="316">
        <f>SUM(K291/L291)</f>
        <v>1.1351495726495726E-2</v>
      </c>
      <c r="N291" s="299">
        <v>224</v>
      </c>
      <c r="O291" s="300">
        <f>SUM(M291*N291)</f>
        <v>2.5427350427350426</v>
      </c>
      <c r="P291" s="300">
        <f>SUM(M291*60*1000)</f>
        <v>681.08974358974365</v>
      </c>
      <c r="Q291" s="377">
        <f>SUM(O291*60)</f>
        <v>152.56410256410254</v>
      </c>
    </row>
    <row r="292" spans="1:17" s="14" customFormat="1" ht="12.75" customHeight="1">
      <c r="A292" s="374"/>
      <c r="B292" s="295" t="s">
        <v>447</v>
      </c>
      <c r="C292" s="318" t="s">
        <v>431</v>
      </c>
      <c r="D292" s="319">
        <v>10</v>
      </c>
      <c r="E292" s="319">
        <v>1984</v>
      </c>
      <c r="F292" s="320">
        <v>12.601000000000001</v>
      </c>
      <c r="G292" s="320">
        <v>1.3475729999999999</v>
      </c>
      <c r="H292" s="320">
        <v>4.32</v>
      </c>
      <c r="I292" s="320">
        <v>6.9334240000000005</v>
      </c>
      <c r="J292" s="321">
        <v>609.70000000000005</v>
      </c>
      <c r="K292" s="321">
        <v>6.9334240000000005</v>
      </c>
      <c r="L292" s="321">
        <v>609.70000000000005</v>
      </c>
      <c r="M292" s="322">
        <v>1.1371861571264557E-2</v>
      </c>
      <c r="N292" s="323">
        <v>229.88100000000003</v>
      </c>
      <c r="O292" s="324">
        <v>2.614174909863868</v>
      </c>
      <c r="P292" s="324">
        <v>682.31169427587349</v>
      </c>
      <c r="Q292" s="380">
        <v>156.8504945918321</v>
      </c>
    </row>
    <row r="293" spans="1:17" s="14" customFormat="1" ht="12.75" customHeight="1">
      <c r="A293" s="374"/>
      <c r="B293" s="279" t="s">
        <v>861</v>
      </c>
      <c r="C293" s="59" t="s">
        <v>833</v>
      </c>
      <c r="D293" s="280">
        <v>40</v>
      </c>
      <c r="E293" s="280">
        <v>1980</v>
      </c>
      <c r="F293" s="281">
        <f>SUM(G293+H293+I293)</f>
        <v>37.951999999999998</v>
      </c>
      <c r="G293" s="281">
        <v>5.7119999999999997</v>
      </c>
      <c r="H293" s="281">
        <v>6.4</v>
      </c>
      <c r="I293" s="281">
        <v>25.84</v>
      </c>
      <c r="J293" s="282">
        <v>2256.2800000000002</v>
      </c>
      <c r="K293" s="282">
        <v>25.84</v>
      </c>
      <c r="L293" s="282">
        <v>2256.2800000000002</v>
      </c>
      <c r="M293" s="287">
        <f>K293/L293</f>
        <v>1.1452479302214264E-2</v>
      </c>
      <c r="N293" s="284">
        <v>197.94</v>
      </c>
      <c r="O293" s="285">
        <f>M293*N293</f>
        <v>2.2669037530802916</v>
      </c>
      <c r="P293" s="285">
        <f>M293*60*1000</f>
        <v>687.14875813285585</v>
      </c>
      <c r="Q293" s="375">
        <f>P293*N293/1000</f>
        <v>136.01422518481749</v>
      </c>
    </row>
    <row r="294" spans="1:17" s="14" customFormat="1" ht="12.75" customHeight="1">
      <c r="A294" s="374"/>
      <c r="B294" s="295" t="s">
        <v>375</v>
      </c>
      <c r="C294" s="308" t="s">
        <v>354</v>
      </c>
      <c r="D294" s="309">
        <v>59</v>
      </c>
      <c r="E294" s="309">
        <v>1991</v>
      </c>
      <c r="F294" s="310">
        <v>39.179000000000002</v>
      </c>
      <c r="G294" s="310">
        <v>3.151443</v>
      </c>
      <c r="H294" s="310">
        <v>8</v>
      </c>
      <c r="I294" s="310">
        <v>28.027562</v>
      </c>
      <c r="J294" s="311">
        <v>2442.5500000000002</v>
      </c>
      <c r="K294" s="311">
        <v>28.027562</v>
      </c>
      <c r="L294" s="311">
        <v>2442.5500000000002</v>
      </c>
      <c r="M294" s="312">
        <v>1.1474713721315836E-2</v>
      </c>
      <c r="N294" s="313">
        <v>278.93100000000004</v>
      </c>
      <c r="O294" s="314">
        <v>3.2006533730003479</v>
      </c>
      <c r="P294" s="314">
        <v>688.48282327895015</v>
      </c>
      <c r="Q294" s="379">
        <v>192.03920238002087</v>
      </c>
    </row>
    <row r="295" spans="1:17" s="14" customFormat="1" ht="12.75" customHeight="1">
      <c r="A295" s="374"/>
      <c r="B295" s="295" t="s">
        <v>401</v>
      </c>
      <c r="C295" s="301" t="s">
        <v>380</v>
      </c>
      <c r="D295" s="302">
        <v>19</v>
      </c>
      <c r="E295" s="302">
        <v>1984</v>
      </c>
      <c r="F295" s="303">
        <v>16.372</v>
      </c>
      <c r="G295" s="303">
        <v>1.887</v>
      </c>
      <c r="H295" s="303">
        <v>3.04</v>
      </c>
      <c r="I295" s="303">
        <v>11.444998999999999</v>
      </c>
      <c r="J295" s="304">
        <v>994.89</v>
      </c>
      <c r="K295" s="304">
        <v>11.444998999999999</v>
      </c>
      <c r="L295" s="304">
        <v>994.89</v>
      </c>
      <c r="M295" s="305">
        <v>1.1503783332830765E-2</v>
      </c>
      <c r="N295" s="306">
        <v>289.286</v>
      </c>
      <c r="O295" s="307">
        <v>3.3278834652212805</v>
      </c>
      <c r="P295" s="307">
        <v>690.22699996984591</v>
      </c>
      <c r="Q295" s="378">
        <v>199.67300791327685</v>
      </c>
    </row>
    <row r="296" spans="1:17" s="14" customFormat="1" ht="12.75" customHeight="1">
      <c r="A296" s="374"/>
      <c r="B296" s="295" t="s">
        <v>447</v>
      </c>
      <c r="C296" s="318" t="s">
        <v>434</v>
      </c>
      <c r="D296" s="319">
        <v>10</v>
      </c>
      <c r="E296" s="319">
        <v>1959</v>
      </c>
      <c r="F296" s="320">
        <v>7.923</v>
      </c>
      <c r="G296" s="320">
        <v>0.800292</v>
      </c>
      <c r="H296" s="320">
        <v>1.92</v>
      </c>
      <c r="I296" s="320">
        <v>5.2027099999999997</v>
      </c>
      <c r="J296" s="321">
        <v>543.35</v>
      </c>
      <c r="K296" s="321">
        <v>5.2027099999999997</v>
      </c>
      <c r="L296" s="321">
        <v>446.8</v>
      </c>
      <c r="M296" s="322">
        <v>1.1644382273948074E-2</v>
      </c>
      <c r="N296" s="323">
        <v>229.88100000000003</v>
      </c>
      <c r="O296" s="324">
        <v>2.6768222415174576</v>
      </c>
      <c r="P296" s="324">
        <v>698.66293643688448</v>
      </c>
      <c r="Q296" s="380">
        <v>160.60933449104746</v>
      </c>
    </row>
    <row r="297" spans="1:17" s="14" customFormat="1" ht="12.75" customHeight="1">
      <c r="A297" s="374"/>
      <c r="B297" s="279" t="s">
        <v>657</v>
      </c>
      <c r="C297" s="84" t="s">
        <v>631</v>
      </c>
      <c r="D297" s="279">
        <v>16</v>
      </c>
      <c r="E297" s="279">
        <v>1991</v>
      </c>
      <c r="F297" s="296">
        <f>SUM(G297+H297+I297)</f>
        <v>17.3</v>
      </c>
      <c r="G297" s="296">
        <v>2.1</v>
      </c>
      <c r="H297" s="296">
        <v>2.7</v>
      </c>
      <c r="I297" s="296">
        <v>12.5</v>
      </c>
      <c r="J297" s="297">
        <v>1069.04</v>
      </c>
      <c r="K297" s="297">
        <v>12.5</v>
      </c>
      <c r="L297" s="297">
        <v>1069.04</v>
      </c>
      <c r="M297" s="316">
        <f>SUM(K297/L297)</f>
        <v>1.1692733667589614E-2</v>
      </c>
      <c r="N297" s="299">
        <v>224</v>
      </c>
      <c r="O297" s="300">
        <f>SUM(M297*N297)</f>
        <v>2.6191723415400734</v>
      </c>
      <c r="P297" s="300">
        <f>SUM(M297*60*1000)</f>
        <v>701.56402005537689</v>
      </c>
      <c r="Q297" s="377">
        <f>SUM(O297*60)</f>
        <v>157.15034049240441</v>
      </c>
    </row>
    <row r="298" spans="1:17" s="14" customFormat="1" ht="12.75" customHeight="1">
      <c r="A298" s="374"/>
      <c r="B298" s="279" t="s">
        <v>678</v>
      </c>
      <c r="C298" s="286" t="s">
        <v>663</v>
      </c>
      <c r="D298" s="280">
        <v>30</v>
      </c>
      <c r="E298" s="280">
        <v>1992</v>
      </c>
      <c r="F298" s="281">
        <v>26.088000000000001</v>
      </c>
      <c r="G298" s="281">
        <v>2.6</v>
      </c>
      <c r="H298" s="281">
        <v>4.5670000000000002</v>
      </c>
      <c r="I298" s="281">
        <v>18.920999999999999</v>
      </c>
      <c r="J298" s="282">
        <v>1616.9</v>
      </c>
      <c r="K298" s="282">
        <v>18.920999999999999</v>
      </c>
      <c r="L298" s="282">
        <v>1616.9</v>
      </c>
      <c r="M298" s="287">
        <f>K298/L298</f>
        <v>1.1702022388521244E-2</v>
      </c>
      <c r="N298" s="284">
        <v>291.13900000000001</v>
      </c>
      <c r="O298" s="285">
        <f>M298*N298</f>
        <v>3.4069150961716868</v>
      </c>
      <c r="P298" s="285">
        <f>M298*60*1000</f>
        <v>702.12134331127459</v>
      </c>
      <c r="Q298" s="375">
        <f>P298*N298/1000</f>
        <v>204.41490577030117</v>
      </c>
    </row>
    <row r="299" spans="1:17" s="14" customFormat="1" ht="12.75" customHeight="1">
      <c r="A299" s="374"/>
      <c r="B299" s="279" t="s">
        <v>657</v>
      </c>
      <c r="C299" s="84" t="s">
        <v>634</v>
      </c>
      <c r="D299" s="279">
        <v>20</v>
      </c>
      <c r="E299" s="279">
        <v>1997</v>
      </c>
      <c r="F299" s="296">
        <f>SUM(G299+H299+I299)</f>
        <v>18.899999999999999</v>
      </c>
      <c r="G299" s="296">
        <v>1.8</v>
      </c>
      <c r="H299" s="296">
        <v>3.2</v>
      </c>
      <c r="I299" s="296">
        <v>13.9</v>
      </c>
      <c r="J299" s="297">
        <v>1186.4000000000001</v>
      </c>
      <c r="K299" s="297">
        <v>13.9</v>
      </c>
      <c r="L299" s="297">
        <v>1186.4000000000001</v>
      </c>
      <c r="M299" s="316">
        <f>SUM(K299/L299)</f>
        <v>1.1716115981119352E-2</v>
      </c>
      <c r="N299" s="299">
        <v>224</v>
      </c>
      <c r="O299" s="300">
        <f>SUM(M299*N299)</f>
        <v>2.6244099797707348</v>
      </c>
      <c r="P299" s="300">
        <f>SUM(M299*60*1000)</f>
        <v>702.96695886716111</v>
      </c>
      <c r="Q299" s="377">
        <f>SUM(O299*60)</f>
        <v>157.4645987862441</v>
      </c>
    </row>
    <row r="300" spans="1:17" s="14" customFormat="1" ht="12.75" customHeight="1">
      <c r="A300" s="374"/>
      <c r="B300" s="295" t="s">
        <v>65</v>
      </c>
      <c r="C300" s="59" t="s">
        <v>55</v>
      </c>
      <c r="D300" s="280">
        <v>30</v>
      </c>
      <c r="E300" s="280">
        <v>1990</v>
      </c>
      <c r="F300" s="281">
        <f>G300+H300+I300</f>
        <v>25.838996000000002</v>
      </c>
      <c r="G300" s="281">
        <v>1.9026350000000001</v>
      </c>
      <c r="H300" s="281">
        <v>5.0999999999999996</v>
      </c>
      <c r="I300" s="281">
        <v>18.836361</v>
      </c>
      <c r="J300" s="282">
        <v>1607</v>
      </c>
      <c r="K300" s="282">
        <f>I300</f>
        <v>18.836361</v>
      </c>
      <c r="L300" s="282">
        <f>J300</f>
        <v>1607</v>
      </c>
      <c r="M300" s="283">
        <f>K300/L300</f>
        <v>1.1721444306160548E-2</v>
      </c>
      <c r="N300" s="284">
        <v>284.82</v>
      </c>
      <c r="O300" s="285">
        <f>M300*N300</f>
        <v>3.338501767280647</v>
      </c>
      <c r="P300" s="285">
        <f>M300*60*1000</f>
        <v>703.28665836963285</v>
      </c>
      <c r="Q300" s="375">
        <f>P300*N300/1000</f>
        <v>200.31010603683882</v>
      </c>
    </row>
    <row r="301" spans="1:17" s="14" customFormat="1" ht="12.75" customHeight="1">
      <c r="A301" s="374"/>
      <c r="B301" s="295" t="s">
        <v>792</v>
      </c>
      <c r="C301" s="59" t="s">
        <v>766</v>
      </c>
      <c r="D301" s="280">
        <v>11</v>
      </c>
      <c r="E301" s="280">
        <v>1968</v>
      </c>
      <c r="F301" s="281">
        <v>8.7539999999999996</v>
      </c>
      <c r="G301" s="281">
        <v>0.34</v>
      </c>
      <c r="H301" s="281">
        <v>1.728</v>
      </c>
      <c r="I301" s="281">
        <v>6.6859999999999999</v>
      </c>
      <c r="J301" s="282">
        <v>563.82000000000005</v>
      </c>
      <c r="K301" s="282">
        <v>5.03</v>
      </c>
      <c r="L301" s="282">
        <v>424.14</v>
      </c>
      <c r="M301" s="287">
        <f>K301/L301</f>
        <v>1.1859291743292311E-2</v>
      </c>
      <c r="N301" s="284">
        <v>260.29199999999997</v>
      </c>
      <c r="O301" s="285">
        <f>M301*N301</f>
        <v>3.0868787664450417</v>
      </c>
      <c r="P301" s="285">
        <f>M301*60*1000</f>
        <v>711.55750459753858</v>
      </c>
      <c r="Q301" s="375">
        <f>P301*N301/1000</f>
        <v>185.21272598670248</v>
      </c>
    </row>
    <row r="302" spans="1:17" s="14" customFormat="1" ht="12.75" customHeight="1">
      <c r="A302" s="374"/>
      <c r="B302" s="279" t="s">
        <v>921</v>
      </c>
      <c r="C302" s="84" t="s">
        <v>885</v>
      </c>
      <c r="D302" s="279">
        <v>20</v>
      </c>
      <c r="E302" s="279">
        <v>1982</v>
      </c>
      <c r="F302" s="296">
        <v>18.710999999999999</v>
      </c>
      <c r="G302" s="296">
        <v>2.7981240000000001</v>
      </c>
      <c r="H302" s="296">
        <v>3.2</v>
      </c>
      <c r="I302" s="296">
        <v>12.712876000000001</v>
      </c>
      <c r="J302" s="297">
        <v>1071.97</v>
      </c>
      <c r="K302" s="297">
        <v>12.712876000000001</v>
      </c>
      <c r="L302" s="297">
        <v>1071.97</v>
      </c>
      <c r="M302" s="316">
        <v>1.1859358004421767E-2</v>
      </c>
      <c r="N302" s="299">
        <v>254.07900000000001</v>
      </c>
      <c r="O302" s="300">
        <v>3.0132138224054783</v>
      </c>
      <c r="P302" s="300">
        <v>711.56148026530605</v>
      </c>
      <c r="Q302" s="377">
        <v>180.79282934432871</v>
      </c>
    </row>
    <row r="303" spans="1:17" s="14" customFormat="1" ht="12.75" customHeight="1">
      <c r="A303" s="374"/>
      <c r="B303" s="295" t="s">
        <v>375</v>
      </c>
      <c r="C303" s="308" t="s">
        <v>358</v>
      </c>
      <c r="D303" s="309">
        <v>16</v>
      </c>
      <c r="E303" s="309">
        <v>1989</v>
      </c>
      <c r="F303" s="310">
        <v>12.75</v>
      </c>
      <c r="G303" s="310">
        <v>0</v>
      </c>
      <c r="H303" s="310">
        <v>0</v>
      </c>
      <c r="I303" s="310">
        <v>12.75</v>
      </c>
      <c r="J303" s="311">
        <v>1072.46</v>
      </c>
      <c r="K303" s="311">
        <v>12.75</v>
      </c>
      <c r="L303" s="311">
        <v>1072.46</v>
      </c>
      <c r="M303" s="312">
        <v>1.188855528411316E-2</v>
      </c>
      <c r="N303" s="313">
        <v>278.93100000000004</v>
      </c>
      <c r="O303" s="314">
        <v>3.3160866139529683</v>
      </c>
      <c r="P303" s="314">
        <v>713.31331704678962</v>
      </c>
      <c r="Q303" s="379">
        <v>198.9651968371781</v>
      </c>
    </row>
    <row r="304" spans="1:17" s="14" customFormat="1" ht="12.75" customHeight="1">
      <c r="A304" s="374"/>
      <c r="B304" s="295" t="s">
        <v>375</v>
      </c>
      <c r="C304" s="308" t="s">
        <v>355</v>
      </c>
      <c r="D304" s="309">
        <v>50</v>
      </c>
      <c r="E304" s="309">
        <v>1972</v>
      </c>
      <c r="F304" s="310">
        <v>43.677</v>
      </c>
      <c r="G304" s="310">
        <v>4.7308620000000001</v>
      </c>
      <c r="H304" s="310">
        <v>8</v>
      </c>
      <c r="I304" s="310">
        <v>30.946141000000001</v>
      </c>
      <c r="J304" s="311">
        <v>2601.9</v>
      </c>
      <c r="K304" s="311">
        <v>30.946141000000001</v>
      </c>
      <c r="L304" s="311">
        <v>2601.9</v>
      </c>
      <c r="M304" s="312">
        <v>1.1893670394711557E-2</v>
      </c>
      <c r="N304" s="313">
        <v>278.93100000000004</v>
      </c>
      <c r="O304" s="314">
        <v>3.3175133768672898</v>
      </c>
      <c r="P304" s="314">
        <v>713.62022368269345</v>
      </c>
      <c r="Q304" s="379">
        <v>199.05080261203739</v>
      </c>
    </row>
    <row r="305" spans="1:17" s="14" customFormat="1" ht="12.75" customHeight="1">
      <c r="A305" s="374"/>
      <c r="B305" s="295" t="s">
        <v>401</v>
      </c>
      <c r="C305" s="301" t="s">
        <v>383</v>
      </c>
      <c r="D305" s="302">
        <v>22</v>
      </c>
      <c r="E305" s="302">
        <v>1991</v>
      </c>
      <c r="F305" s="303">
        <v>19.701000000000001</v>
      </c>
      <c r="G305" s="303">
        <v>2.2949999999999999</v>
      </c>
      <c r="H305" s="303">
        <v>3.52</v>
      </c>
      <c r="I305" s="303">
        <v>13.885998000000001</v>
      </c>
      <c r="J305" s="304">
        <v>1164.8399999999999</v>
      </c>
      <c r="K305" s="304">
        <v>13.885998000000001</v>
      </c>
      <c r="L305" s="304">
        <v>1164.8399999999999</v>
      </c>
      <c r="M305" s="305">
        <v>1.1920948799835173E-2</v>
      </c>
      <c r="N305" s="306">
        <v>289.286</v>
      </c>
      <c r="O305" s="307">
        <v>3.448563594509118</v>
      </c>
      <c r="P305" s="307">
        <v>715.25692799011028</v>
      </c>
      <c r="Q305" s="378">
        <v>206.91381567054705</v>
      </c>
    </row>
    <row r="306" spans="1:17" s="14" customFormat="1" ht="12.75" customHeight="1">
      <c r="A306" s="374"/>
      <c r="B306" s="295" t="s">
        <v>222</v>
      </c>
      <c r="C306" s="84" t="s">
        <v>197</v>
      </c>
      <c r="D306" s="279">
        <v>41</v>
      </c>
      <c r="E306" s="279">
        <v>1987</v>
      </c>
      <c r="F306" s="296">
        <v>38.65</v>
      </c>
      <c r="G306" s="296">
        <v>3.59</v>
      </c>
      <c r="H306" s="296">
        <v>6.08</v>
      </c>
      <c r="I306" s="296">
        <v>27.77</v>
      </c>
      <c r="J306" s="297">
        <v>2317.37</v>
      </c>
      <c r="K306" s="297">
        <f>I306/J306*L306</f>
        <v>19.797915179708028</v>
      </c>
      <c r="L306" s="297">
        <v>1652.11</v>
      </c>
      <c r="M306" s="298">
        <f>K306/L306</f>
        <v>1.1983412230243766E-2</v>
      </c>
      <c r="N306" s="299">
        <v>237.40199999999999</v>
      </c>
      <c r="O306" s="300">
        <f>M306*N306</f>
        <v>2.8448860302843304</v>
      </c>
      <c r="P306" s="300">
        <f>M306*60*1000</f>
        <v>719.00473381462598</v>
      </c>
      <c r="Q306" s="377">
        <f>P306*N306/1000</f>
        <v>170.69316181705983</v>
      </c>
    </row>
    <row r="307" spans="1:17" s="14" customFormat="1" ht="12.75" customHeight="1">
      <c r="A307" s="374"/>
      <c r="B307" s="295" t="s">
        <v>718</v>
      </c>
      <c r="C307" s="84" t="s">
        <v>703</v>
      </c>
      <c r="D307" s="279">
        <v>60</v>
      </c>
      <c r="E307" s="279">
        <v>1974</v>
      </c>
      <c r="F307" s="296">
        <v>52.79</v>
      </c>
      <c r="G307" s="296">
        <v>5.7599400000000003</v>
      </c>
      <c r="H307" s="296">
        <v>9.6</v>
      </c>
      <c r="I307" s="296">
        <v>37.430059999999997</v>
      </c>
      <c r="J307" s="297">
        <v>3118.24</v>
      </c>
      <c r="K307" s="297">
        <v>37.430059999999997</v>
      </c>
      <c r="L307" s="297">
        <v>3118.24</v>
      </c>
      <c r="M307" s="316">
        <f>K307/L307</f>
        <v>1.2003585355841758E-2</v>
      </c>
      <c r="N307" s="299">
        <v>211.678</v>
      </c>
      <c r="O307" s="300">
        <f>K307*N307/J307</f>
        <v>2.5408949409538715</v>
      </c>
      <c r="P307" s="300">
        <f>M307*60*1000</f>
        <v>720.21512135050546</v>
      </c>
      <c r="Q307" s="377">
        <f>O307*60</f>
        <v>152.4536964572323</v>
      </c>
    </row>
    <row r="308" spans="1:17" s="14" customFormat="1" ht="12.75" customHeight="1">
      <c r="A308" s="374"/>
      <c r="B308" s="295" t="s">
        <v>222</v>
      </c>
      <c r="C308" s="84" t="s">
        <v>204</v>
      </c>
      <c r="D308" s="279">
        <v>59</v>
      </c>
      <c r="E308" s="279">
        <v>1981</v>
      </c>
      <c r="F308" s="296">
        <v>59.46</v>
      </c>
      <c r="G308" s="296">
        <v>8.6199999999999992</v>
      </c>
      <c r="H308" s="296">
        <v>9.6</v>
      </c>
      <c r="I308" s="296">
        <f>F308-G308-H308</f>
        <v>41.24</v>
      </c>
      <c r="J308" s="297">
        <v>3418.76</v>
      </c>
      <c r="K308" s="297">
        <f>I308/J308*L308</f>
        <v>40.486312932174243</v>
      </c>
      <c r="L308" s="297">
        <v>3356.28</v>
      </c>
      <c r="M308" s="298">
        <f>K308/L308</f>
        <v>1.2062853198235619E-2</v>
      </c>
      <c r="N308" s="299">
        <v>237.40199999999999</v>
      </c>
      <c r="O308" s="300">
        <f>M308*N308</f>
        <v>2.8637454749675322</v>
      </c>
      <c r="P308" s="300">
        <f>M308*60*1000</f>
        <v>723.77119189413725</v>
      </c>
      <c r="Q308" s="377">
        <f>P308*N308/1000</f>
        <v>171.82472849805197</v>
      </c>
    </row>
    <row r="309" spans="1:17" s="14" customFormat="1" ht="12.75" customHeight="1">
      <c r="A309" s="374"/>
      <c r="B309" s="295" t="s">
        <v>401</v>
      </c>
      <c r="C309" s="301" t="s">
        <v>381</v>
      </c>
      <c r="D309" s="302">
        <v>46</v>
      </c>
      <c r="E309" s="302">
        <v>1988</v>
      </c>
      <c r="F309" s="303">
        <v>29.231000000000002</v>
      </c>
      <c r="G309" s="303">
        <v>2.4010799999999999</v>
      </c>
      <c r="H309" s="303">
        <v>0.46</v>
      </c>
      <c r="I309" s="303">
        <v>26.36992</v>
      </c>
      <c r="J309" s="304">
        <v>2184.25</v>
      </c>
      <c r="K309" s="304">
        <v>26.36992</v>
      </c>
      <c r="L309" s="304">
        <v>2184.25</v>
      </c>
      <c r="M309" s="305">
        <v>1.2072757239327001E-2</v>
      </c>
      <c r="N309" s="306">
        <v>289.286</v>
      </c>
      <c r="O309" s="307">
        <v>3.4924796507359508</v>
      </c>
      <c r="P309" s="307">
        <v>724.36543435962005</v>
      </c>
      <c r="Q309" s="378">
        <v>209.54877904415704</v>
      </c>
    </row>
    <row r="310" spans="1:17" s="14" customFormat="1" ht="12.75" customHeight="1">
      <c r="A310" s="374"/>
      <c r="B310" s="295" t="s">
        <v>401</v>
      </c>
      <c r="C310" s="301" t="s">
        <v>382</v>
      </c>
      <c r="D310" s="302">
        <v>50</v>
      </c>
      <c r="E310" s="302">
        <v>1974</v>
      </c>
      <c r="F310" s="303">
        <v>43.36</v>
      </c>
      <c r="G310" s="303">
        <v>3.9780000000000002</v>
      </c>
      <c r="H310" s="303">
        <v>8</v>
      </c>
      <c r="I310" s="303">
        <v>31.382000999999999</v>
      </c>
      <c r="J310" s="304">
        <v>2591.85</v>
      </c>
      <c r="K310" s="304">
        <v>31.382000999999999</v>
      </c>
      <c r="L310" s="304">
        <v>2591.85</v>
      </c>
      <c r="M310" s="305">
        <v>1.2107954164014121E-2</v>
      </c>
      <c r="N310" s="306">
        <v>289.286</v>
      </c>
      <c r="O310" s="307">
        <v>3.5026616282909888</v>
      </c>
      <c r="P310" s="307">
        <v>726.47724984084732</v>
      </c>
      <c r="Q310" s="378">
        <v>210.15969769745936</v>
      </c>
    </row>
    <row r="311" spans="1:17" s="14" customFormat="1" ht="12.75" customHeight="1">
      <c r="A311" s="374"/>
      <c r="B311" s="279" t="s">
        <v>115</v>
      </c>
      <c r="C311" s="59" t="s">
        <v>86</v>
      </c>
      <c r="D311" s="280">
        <v>60</v>
      </c>
      <c r="E311" s="280">
        <v>1968</v>
      </c>
      <c r="F311" s="281">
        <v>53.686</v>
      </c>
      <c r="G311" s="281">
        <v>5.9619999999999997</v>
      </c>
      <c r="H311" s="281">
        <v>9.6</v>
      </c>
      <c r="I311" s="281">
        <v>38.122999999999998</v>
      </c>
      <c r="J311" s="282">
        <v>3133.18</v>
      </c>
      <c r="K311" s="282">
        <v>38.122999999999998</v>
      </c>
      <c r="L311" s="282">
        <v>3133.18</v>
      </c>
      <c r="M311" s="283">
        <f>K311/L311</f>
        <v>1.216751032497335E-2</v>
      </c>
      <c r="N311" s="284">
        <v>240.6</v>
      </c>
      <c r="O311" s="285">
        <f>M311*N311</f>
        <v>2.927502984188588</v>
      </c>
      <c r="P311" s="285">
        <f>M311*60*1000</f>
        <v>730.05061949840103</v>
      </c>
      <c r="Q311" s="375">
        <f>P311*N311/1000</f>
        <v>175.65017905131529</v>
      </c>
    </row>
    <row r="312" spans="1:17" s="14" customFormat="1" ht="12.75" customHeight="1">
      <c r="A312" s="374"/>
      <c r="B312" s="279" t="s">
        <v>569</v>
      </c>
      <c r="C312" s="59" t="s">
        <v>577</v>
      </c>
      <c r="D312" s="280">
        <v>30</v>
      </c>
      <c r="E312" s="280" t="s">
        <v>130</v>
      </c>
      <c r="F312" s="281">
        <f>G312+H312+I312</f>
        <v>26.4</v>
      </c>
      <c r="G312" s="281">
        <v>2.1281099999999999</v>
      </c>
      <c r="H312" s="281">
        <v>4.6399999999999997</v>
      </c>
      <c r="I312" s="281">
        <v>19.631889999999999</v>
      </c>
      <c r="J312" s="282">
        <v>1612.1</v>
      </c>
      <c r="K312" s="282">
        <f>I312</f>
        <v>19.631889999999999</v>
      </c>
      <c r="L312" s="282">
        <f>J312</f>
        <v>1612.1</v>
      </c>
      <c r="M312" s="287">
        <f>K312/L312</f>
        <v>1.2177836362508529E-2</v>
      </c>
      <c r="N312" s="284">
        <v>340.84</v>
      </c>
      <c r="O312" s="285">
        <f>M312*N312</f>
        <v>4.1506937457974065</v>
      </c>
      <c r="P312" s="285">
        <f>M312*60*1000</f>
        <v>730.6701817505118</v>
      </c>
      <c r="Q312" s="375">
        <f>P312*N312/1000</f>
        <v>249.04162474784442</v>
      </c>
    </row>
    <row r="313" spans="1:17" s="14" customFormat="1" ht="12.75" customHeight="1">
      <c r="A313" s="374"/>
      <c r="B313" s="295" t="s">
        <v>401</v>
      </c>
      <c r="C313" s="301" t="s">
        <v>384</v>
      </c>
      <c r="D313" s="302">
        <v>45</v>
      </c>
      <c r="E313" s="302">
        <v>1985</v>
      </c>
      <c r="F313" s="303">
        <v>39.026000000000003</v>
      </c>
      <c r="G313" s="303">
        <v>3.3405</v>
      </c>
      <c r="H313" s="303">
        <v>7.2</v>
      </c>
      <c r="I313" s="303">
        <v>28.485496000000001</v>
      </c>
      <c r="J313" s="304">
        <v>2334.15</v>
      </c>
      <c r="K313" s="304">
        <v>28.485496000000001</v>
      </c>
      <c r="L313" s="304">
        <v>2334.15</v>
      </c>
      <c r="M313" s="305">
        <v>1.2203798384851016E-2</v>
      </c>
      <c r="N313" s="306">
        <v>289.286</v>
      </c>
      <c r="O313" s="307">
        <v>3.5303880195600108</v>
      </c>
      <c r="P313" s="307">
        <v>732.22790309106085</v>
      </c>
      <c r="Q313" s="378">
        <v>211.82328117360063</v>
      </c>
    </row>
    <row r="314" spans="1:17" s="14" customFormat="1" ht="12.75" customHeight="1">
      <c r="A314" s="374"/>
      <c r="B314" s="279" t="s">
        <v>819</v>
      </c>
      <c r="C314" s="59" t="s">
        <v>795</v>
      </c>
      <c r="D314" s="280">
        <v>40</v>
      </c>
      <c r="E314" s="280">
        <v>1968</v>
      </c>
      <c r="F314" s="281">
        <v>32.65</v>
      </c>
      <c r="G314" s="281">
        <v>3.21</v>
      </c>
      <c r="H314" s="281">
        <v>6.4</v>
      </c>
      <c r="I314" s="281">
        <v>23.03</v>
      </c>
      <c r="J314" s="282">
        <v>1886.7</v>
      </c>
      <c r="K314" s="282">
        <v>23.03</v>
      </c>
      <c r="L314" s="282">
        <v>1886.7</v>
      </c>
      <c r="M314" s="287">
        <f>K314/L314</f>
        <v>1.2206498118407802E-2</v>
      </c>
      <c r="N314" s="284">
        <v>308.89999999999998</v>
      </c>
      <c r="O314" s="285">
        <f>M314*N314</f>
        <v>3.7705872687761697</v>
      </c>
      <c r="P314" s="285">
        <f>M314*60*1000</f>
        <v>732.38988710446813</v>
      </c>
      <c r="Q314" s="375">
        <f>P314*N314/1000</f>
        <v>226.23523612657019</v>
      </c>
    </row>
    <row r="315" spans="1:17" s="14" customFormat="1" ht="12.75" customHeight="1">
      <c r="A315" s="374"/>
      <c r="B315" s="279" t="s">
        <v>921</v>
      </c>
      <c r="C315" s="84" t="s">
        <v>886</v>
      </c>
      <c r="D315" s="279">
        <v>20</v>
      </c>
      <c r="E315" s="279">
        <v>1975</v>
      </c>
      <c r="F315" s="296">
        <v>18.896999999999998</v>
      </c>
      <c r="G315" s="296">
        <v>2.283925</v>
      </c>
      <c r="H315" s="296">
        <v>3.2</v>
      </c>
      <c r="I315" s="296">
        <v>13.413076</v>
      </c>
      <c r="J315" s="297">
        <v>1098.2</v>
      </c>
      <c r="K315" s="297">
        <v>13.413076</v>
      </c>
      <c r="L315" s="297">
        <v>1098.2</v>
      </c>
      <c r="M315" s="316">
        <v>1.2213691495173921E-2</v>
      </c>
      <c r="N315" s="299">
        <v>254.07900000000001</v>
      </c>
      <c r="O315" s="300">
        <v>3.103242521402295</v>
      </c>
      <c r="P315" s="300">
        <v>732.82148971043523</v>
      </c>
      <c r="Q315" s="377">
        <v>186.19455128413767</v>
      </c>
    </row>
    <row r="316" spans="1:17" s="14" customFormat="1" ht="12.75" customHeight="1">
      <c r="A316" s="374"/>
      <c r="B316" s="279" t="s">
        <v>657</v>
      </c>
      <c r="C316" s="84" t="s">
        <v>643</v>
      </c>
      <c r="D316" s="279">
        <v>50</v>
      </c>
      <c r="E316" s="279">
        <v>1978</v>
      </c>
      <c r="F316" s="296">
        <f>SUM(G316+H316+I316)</f>
        <v>43.7</v>
      </c>
      <c r="G316" s="296">
        <v>3.8</v>
      </c>
      <c r="H316" s="296">
        <v>8</v>
      </c>
      <c r="I316" s="296">
        <v>31.9</v>
      </c>
      <c r="J316" s="297">
        <v>2609.15</v>
      </c>
      <c r="K316" s="297">
        <v>31</v>
      </c>
      <c r="L316" s="297">
        <v>2537.29</v>
      </c>
      <c r="M316" s="316">
        <f>SUM(K316/L316)</f>
        <v>1.2217759893429605E-2</v>
      </c>
      <c r="N316" s="299">
        <v>224</v>
      </c>
      <c r="O316" s="300">
        <f>SUM(M316*N316)</f>
        <v>2.7367782161282315</v>
      </c>
      <c r="P316" s="300">
        <f>SUM(M316*60*1000)</f>
        <v>733.06559360577626</v>
      </c>
      <c r="Q316" s="377">
        <f>SUM(O316*60)</f>
        <v>164.2066929676939</v>
      </c>
    </row>
    <row r="317" spans="1:17" s="14" customFormat="1" ht="12.75" customHeight="1">
      <c r="A317" s="374"/>
      <c r="B317" s="279" t="s">
        <v>278</v>
      </c>
      <c r="C317" s="84" t="s">
        <v>263</v>
      </c>
      <c r="D317" s="279">
        <v>39</v>
      </c>
      <c r="E317" s="279">
        <v>1973</v>
      </c>
      <c r="F317" s="296">
        <f>G317+H317+I317</f>
        <v>32.58</v>
      </c>
      <c r="G317" s="296">
        <v>3.33</v>
      </c>
      <c r="H317" s="296">
        <v>6.24</v>
      </c>
      <c r="I317" s="296">
        <v>23.01</v>
      </c>
      <c r="J317" s="297">
        <v>1882.15</v>
      </c>
      <c r="K317" s="297">
        <v>23.01</v>
      </c>
      <c r="L317" s="297">
        <v>1882.15</v>
      </c>
      <c r="M317" s="317">
        <f>K317/L317</f>
        <v>1.2225380548840422E-2</v>
      </c>
      <c r="N317" s="299">
        <v>205.8</v>
      </c>
      <c r="O317" s="300">
        <f>M317*N317*1.09</f>
        <v>2.7424218154769813</v>
      </c>
      <c r="P317" s="300">
        <f>M317*60*1000</f>
        <v>733.52283293042535</v>
      </c>
      <c r="Q317" s="377">
        <f>P317*N317/1000</f>
        <v>150.95899901708154</v>
      </c>
    </row>
    <row r="318" spans="1:17" s="14" customFormat="1" ht="12.75" customHeight="1">
      <c r="A318" s="374"/>
      <c r="B318" s="295" t="s">
        <v>250</v>
      </c>
      <c r="C318" s="84" t="s">
        <v>224</v>
      </c>
      <c r="D318" s="279">
        <v>75</v>
      </c>
      <c r="E318" s="279">
        <v>1990</v>
      </c>
      <c r="F318" s="296">
        <f>SUM(G318:I318)</f>
        <v>56.576999999999998</v>
      </c>
      <c r="G318" s="296">
        <v>2.3969999999999998</v>
      </c>
      <c r="H318" s="296">
        <v>10.94</v>
      </c>
      <c r="I318" s="296">
        <v>43.24</v>
      </c>
      <c r="J318" s="297">
        <v>3527.11</v>
      </c>
      <c r="K318" s="297">
        <v>43.24</v>
      </c>
      <c r="L318" s="297">
        <v>3527.11</v>
      </c>
      <c r="M318" s="298">
        <f>K318/L318</f>
        <v>1.2259328458709822E-2</v>
      </c>
      <c r="N318" s="299">
        <v>280.3</v>
      </c>
      <c r="O318" s="300">
        <f>M318*N318</f>
        <v>3.4362897669763632</v>
      </c>
      <c r="P318" s="300">
        <f>M318*60*1000</f>
        <v>735.55970752258929</v>
      </c>
      <c r="Q318" s="377">
        <f>P318*N318/1000</f>
        <v>206.17738601858179</v>
      </c>
    </row>
    <row r="319" spans="1:17" s="14" customFormat="1" ht="12.75" customHeight="1">
      <c r="A319" s="374"/>
      <c r="B319" s="295" t="s">
        <v>792</v>
      </c>
      <c r="C319" s="59" t="s">
        <v>767</v>
      </c>
      <c r="D319" s="280">
        <v>25</v>
      </c>
      <c r="E319" s="280">
        <v>1987</v>
      </c>
      <c r="F319" s="281">
        <v>36.615000000000002</v>
      </c>
      <c r="G319" s="281">
        <v>4.149</v>
      </c>
      <c r="H319" s="281">
        <v>6.8</v>
      </c>
      <c r="I319" s="281">
        <v>25.585999999999999</v>
      </c>
      <c r="J319" s="282">
        <v>2182.6999999999998</v>
      </c>
      <c r="K319" s="282">
        <v>25.366</v>
      </c>
      <c r="L319" s="282">
        <v>2065.3200000000002</v>
      </c>
      <c r="M319" s="287">
        <f>K319/L319</f>
        <v>1.2281873995313074E-2</v>
      </c>
      <c r="N319" s="284">
        <v>260.29199999999997</v>
      </c>
      <c r="O319" s="285">
        <f>M319*N319</f>
        <v>3.1968735459880304</v>
      </c>
      <c r="P319" s="285">
        <f>M319*60*1000</f>
        <v>736.91243971878441</v>
      </c>
      <c r="Q319" s="375">
        <f>P319*N319/1000</f>
        <v>191.81241275928181</v>
      </c>
    </row>
    <row r="320" spans="1:17" s="14" customFormat="1" ht="12.75" customHeight="1">
      <c r="A320" s="374"/>
      <c r="B320" s="295" t="s">
        <v>401</v>
      </c>
      <c r="C320" s="301" t="s">
        <v>385</v>
      </c>
      <c r="D320" s="302">
        <v>22</v>
      </c>
      <c r="E320" s="302">
        <v>1989</v>
      </c>
      <c r="F320" s="303">
        <v>19.838000000000001</v>
      </c>
      <c r="G320" s="303">
        <v>2.1930000000000001</v>
      </c>
      <c r="H320" s="303">
        <v>3.52</v>
      </c>
      <c r="I320" s="303">
        <v>14.125005</v>
      </c>
      <c r="J320" s="304">
        <v>1148.3</v>
      </c>
      <c r="K320" s="304">
        <v>14.125005</v>
      </c>
      <c r="L320" s="304">
        <v>1148.3</v>
      </c>
      <c r="M320" s="305">
        <v>1.2300796830096664E-2</v>
      </c>
      <c r="N320" s="306">
        <v>289.286</v>
      </c>
      <c r="O320" s="307">
        <v>3.5584483117913437</v>
      </c>
      <c r="P320" s="307">
        <v>738.04780980579983</v>
      </c>
      <c r="Q320" s="378">
        <v>213.50689870748062</v>
      </c>
    </row>
    <row r="321" spans="1:17" s="14" customFormat="1" ht="12.75" customHeight="1">
      <c r="A321" s="374"/>
      <c r="B321" s="279" t="s">
        <v>819</v>
      </c>
      <c r="C321" s="59" t="s">
        <v>797</v>
      </c>
      <c r="D321" s="280">
        <v>22</v>
      </c>
      <c r="E321" s="280">
        <v>1983</v>
      </c>
      <c r="F321" s="281">
        <v>19.7</v>
      </c>
      <c r="G321" s="281">
        <v>1.9</v>
      </c>
      <c r="H321" s="281">
        <v>3.36</v>
      </c>
      <c r="I321" s="281">
        <v>14.48</v>
      </c>
      <c r="J321" s="282">
        <v>1178.53</v>
      </c>
      <c r="K321" s="282">
        <v>14.5</v>
      </c>
      <c r="L321" s="282">
        <v>1178.53</v>
      </c>
      <c r="M321" s="287">
        <f>K321/L321</f>
        <v>1.2303462788388925E-2</v>
      </c>
      <c r="N321" s="284">
        <v>308.89999999999998</v>
      </c>
      <c r="O321" s="285">
        <f>M321*N321</f>
        <v>3.8005396553333384</v>
      </c>
      <c r="P321" s="285">
        <f>M321*60*1000</f>
        <v>738.20776730333546</v>
      </c>
      <c r="Q321" s="375">
        <f>P321*N321/1000</f>
        <v>228.0323793200003</v>
      </c>
    </row>
    <row r="322" spans="1:17" s="14" customFormat="1" ht="12.75" customHeight="1">
      <c r="A322" s="374"/>
      <c r="B322" s="279" t="s">
        <v>657</v>
      </c>
      <c r="C322" s="84" t="s">
        <v>645</v>
      </c>
      <c r="D322" s="279">
        <v>50</v>
      </c>
      <c r="E322" s="279">
        <v>1973</v>
      </c>
      <c r="F322" s="296">
        <f>SUM(G322+H322+I322)</f>
        <v>42.099999999999994</v>
      </c>
      <c r="G322" s="296">
        <v>3.4</v>
      </c>
      <c r="H322" s="296">
        <v>7.8</v>
      </c>
      <c r="I322" s="296">
        <v>30.9</v>
      </c>
      <c r="J322" s="297">
        <v>2510.2199999999998</v>
      </c>
      <c r="K322" s="297">
        <v>30.9</v>
      </c>
      <c r="L322" s="297">
        <v>2510.1999999999998</v>
      </c>
      <c r="M322" s="316">
        <f>SUM(K322/L322)</f>
        <v>1.2309776113457096E-2</v>
      </c>
      <c r="N322" s="299">
        <v>224</v>
      </c>
      <c r="O322" s="300">
        <f>SUM(M322*N322)</f>
        <v>2.7573898494143894</v>
      </c>
      <c r="P322" s="300">
        <f>SUM(M322*60*1000)</f>
        <v>738.5865668074257</v>
      </c>
      <c r="Q322" s="377">
        <f>SUM(O322*60)</f>
        <v>165.44339096486337</v>
      </c>
    </row>
    <row r="323" spans="1:17" s="14" customFormat="1" ht="12.75" customHeight="1">
      <c r="A323" s="374"/>
      <c r="B323" s="279" t="s">
        <v>678</v>
      </c>
      <c r="C323" s="286" t="s">
        <v>658</v>
      </c>
      <c r="D323" s="280">
        <v>30</v>
      </c>
      <c r="E323" s="280">
        <v>1989</v>
      </c>
      <c r="F323" s="281">
        <v>27.974</v>
      </c>
      <c r="G323" s="281">
        <v>3.4</v>
      </c>
      <c r="H323" s="281">
        <v>4.8010000000000002</v>
      </c>
      <c r="I323" s="281">
        <v>19.773</v>
      </c>
      <c r="J323" s="282">
        <v>1601.5</v>
      </c>
      <c r="K323" s="282">
        <v>19.773</v>
      </c>
      <c r="L323" s="282">
        <v>1601.5</v>
      </c>
      <c r="M323" s="287">
        <f>K323/L323</f>
        <v>1.2346550109272558E-2</v>
      </c>
      <c r="N323" s="284">
        <v>291.13900000000001</v>
      </c>
      <c r="O323" s="285">
        <f>M323*N323</f>
        <v>3.5945622522635032</v>
      </c>
      <c r="P323" s="285">
        <f>M323*60*1000</f>
        <v>740.79300655635348</v>
      </c>
      <c r="Q323" s="375">
        <f>P323*N323/1000</f>
        <v>215.67373513581018</v>
      </c>
    </row>
    <row r="324" spans="1:17" s="14" customFormat="1" ht="12.75" customHeight="1">
      <c r="A324" s="374"/>
      <c r="B324" s="279" t="s">
        <v>569</v>
      </c>
      <c r="C324" s="59" t="s">
        <v>578</v>
      </c>
      <c r="D324" s="280">
        <v>40</v>
      </c>
      <c r="E324" s="280" t="s">
        <v>130</v>
      </c>
      <c r="F324" s="281">
        <f>G324+H324+I324</f>
        <v>37.149000000000001</v>
      </c>
      <c r="G324" s="281">
        <v>3.72227</v>
      </c>
      <c r="H324" s="281">
        <v>6.4</v>
      </c>
      <c r="I324" s="281">
        <v>27.026730000000001</v>
      </c>
      <c r="J324" s="282">
        <v>2185.81</v>
      </c>
      <c r="K324" s="282">
        <f>I324</f>
        <v>27.026730000000001</v>
      </c>
      <c r="L324" s="282">
        <f>J324</f>
        <v>2185.81</v>
      </c>
      <c r="M324" s="287">
        <f>K324/L324</f>
        <v>1.236462913061977E-2</v>
      </c>
      <c r="N324" s="284">
        <v>340.84</v>
      </c>
      <c r="O324" s="285">
        <f>M324*N324</f>
        <v>4.2143601928804424</v>
      </c>
      <c r="P324" s="285">
        <f>M324*60*1000</f>
        <v>741.87774783718623</v>
      </c>
      <c r="Q324" s="375">
        <f>P324*N324/1000</f>
        <v>252.86161157282655</v>
      </c>
    </row>
    <row r="325" spans="1:17" s="14" customFormat="1" ht="12.75" customHeight="1">
      <c r="A325" s="374"/>
      <c r="B325" s="295" t="s">
        <v>375</v>
      </c>
      <c r="C325" s="308" t="s">
        <v>356</v>
      </c>
      <c r="D325" s="309">
        <v>50</v>
      </c>
      <c r="E325" s="309">
        <v>1971</v>
      </c>
      <c r="F325" s="310">
        <v>45.517000000000003</v>
      </c>
      <c r="G325" s="310">
        <v>4.1715450000000001</v>
      </c>
      <c r="H325" s="310">
        <v>9.6</v>
      </c>
      <c r="I325" s="310">
        <v>31.745450999999999</v>
      </c>
      <c r="J325" s="311">
        <v>2564.8000000000002</v>
      </c>
      <c r="K325" s="311">
        <v>31.745450999999999</v>
      </c>
      <c r="L325" s="311">
        <v>2564.8000000000002</v>
      </c>
      <c r="M325" s="312">
        <v>1.2377359248284465E-2</v>
      </c>
      <c r="N325" s="313">
        <v>278.93100000000004</v>
      </c>
      <c r="O325" s="314">
        <v>3.4524291924832347</v>
      </c>
      <c r="P325" s="314">
        <v>742.64155489706798</v>
      </c>
      <c r="Q325" s="379">
        <v>207.1457515489941</v>
      </c>
    </row>
    <row r="326" spans="1:17" s="14" customFormat="1" ht="12.75" customHeight="1">
      <c r="A326" s="374"/>
      <c r="B326" s="279" t="s">
        <v>278</v>
      </c>
      <c r="C326" s="84" t="s">
        <v>260</v>
      </c>
      <c r="D326" s="279">
        <v>50</v>
      </c>
      <c r="E326" s="279">
        <v>1980</v>
      </c>
      <c r="F326" s="296">
        <f>G326+H326+I326</f>
        <v>45.1</v>
      </c>
      <c r="G326" s="296">
        <v>4.67</v>
      </c>
      <c r="H326" s="296">
        <v>8</v>
      </c>
      <c r="I326" s="296">
        <v>32.43</v>
      </c>
      <c r="J326" s="297">
        <v>2615.04</v>
      </c>
      <c r="K326" s="297">
        <v>32.43</v>
      </c>
      <c r="L326" s="297">
        <v>2615.04</v>
      </c>
      <c r="M326" s="317">
        <f>K326/L326</f>
        <v>1.2401339941262848E-2</v>
      </c>
      <c r="N326" s="299">
        <v>205.8</v>
      </c>
      <c r="O326" s="300">
        <f>M326*N326*1.09</f>
        <v>2.7818933783039648</v>
      </c>
      <c r="P326" s="300">
        <f>M326*60*1000</f>
        <v>744.08039647577084</v>
      </c>
      <c r="Q326" s="377">
        <f>P326*N326/1000</f>
        <v>153.13174559471364</v>
      </c>
    </row>
    <row r="327" spans="1:17" s="14" customFormat="1" ht="12.75" customHeight="1">
      <c r="A327" s="374"/>
      <c r="B327" s="295" t="s">
        <v>401</v>
      </c>
      <c r="C327" s="301" t="s">
        <v>386</v>
      </c>
      <c r="D327" s="302">
        <v>45</v>
      </c>
      <c r="E327" s="302">
        <v>1979</v>
      </c>
      <c r="F327" s="303">
        <v>39.811999999999998</v>
      </c>
      <c r="G327" s="303">
        <v>3.621</v>
      </c>
      <c r="H327" s="303">
        <v>7.2</v>
      </c>
      <c r="I327" s="303">
        <v>28.990991999999999</v>
      </c>
      <c r="J327" s="304">
        <v>2335.3000000000002</v>
      </c>
      <c r="K327" s="304">
        <v>28.990991999999999</v>
      </c>
      <c r="L327" s="304">
        <v>2335.3000000000002</v>
      </c>
      <c r="M327" s="305">
        <v>1.2414247420031686E-2</v>
      </c>
      <c r="N327" s="306">
        <v>289.286</v>
      </c>
      <c r="O327" s="307">
        <v>3.5912679791512865</v>
      </c>
      <c r="P327" s="307">
        <v>744.85484520190118</v>
      </c>
      <c r="Q327" s="378">
        <v>215.4760787490772</v>
      </c>
    </row>
    <row r="328" spans="1:17" s="14" customFormat="1" ht="12.75" customHeight="1">
      <c r="A328" s="374"/>
      <c r="B328" s="295" t="s">
        <v>718</v>
      </c>
      <c r="C328" s="84" t="s">
        <v>685</v>
      </c>
      <c r="D328" s="279">
        <v>45</v>
      </c>
      <c r="E328" s="279">
        <v>1993</v>
      </c>
      <c r="F328" s="296">
        <v>48.71</v>
      </c>
      <c r="G328" s="296">
        <v>5.4211200000000002</v>
      </c>
      <c r="H328" s="296">
        <v>7.04</v>
      </c>
      <c r="I328" s="296">
        <v>36.24888</v>
      </c>
      <c r="J328" s="297">
        <v>2913.8</v>
      </c>
      <c r="K328" s="297">
        <v>36.24888</v>
      </c>
      <c r="L328" s="297">
        <v>2913.8</v>
      </c>
      <c r="M328" s="316">
        <f>K328/L328</f>
        <v>1.2440414578900404E-2</v>
      </c>
      <c r="N328" s="299">
        <v>211.678</v>
      </c>
      <c r="O328" s="300">
        <f>K328*N328/J328</f>
        <v>2.6333620772324799</v>
      </c>
      <c r="P328" s="300">
        <f>M328*60*1000</f>
        <v>746.42487473402423</v>
      </c>
      <c r="Q328" s="377">
        <f>O328*60</f>
        <v>158.00172463394881</v>
      </c>
    </row>
    <row r="329" spans="1:17" s="14" customFormat="1" ht="12.75" customHeight="1">
      <c r="A329" s="374"/>
      <c r="B329" s="279" t="s">
        <v>569</v>
      </c>
      <c r="C329" s="59" t="s">
        <v>565</v>
      </c>
      <c r="D329" s="280">
        <v>20</v>
      </c>
      <c r="E329" s="280" t="s">
        <v>130</v>
      </c>
      <c r="F329" s="281">
        <f>G329+H329+I329</f>
        <v>16.784010000000002</v>
      </c>
      <c r="G329" s="281">
        <v>0.24801000000000001</v>
      </c>
      <c r="H329" s="281">
        <v>3.12</v>
      </c>
      <c r="I329" s="281">
        <v>13.416</v>
      </c>
      <c r="J329" s="282">
        <v>1078.1300000000001</v>
      </c>
      <c r="K329" s="282">
        <f>I329</f>
        <v>13.416</v>
      </c>
      <c r="L329" s="282">
        <f>J329</f>
        <v>1078.1300000000001</v>
      </c>
      <c r="M329" s="287">
        <f>K329/L329</f>
        <v>1.2443768376726368E-2</v>
      </c>
      <c r="N329" s="284">
        <v>340.84</v>
      </c>
      <c r="O329" s="285">
        <f>M329*N329</f>
        <v>4.2413340135234145</v>
      </c>
      <c r="P329" s="285">
        <f>M329*60*1000</f>
        <v>746.62610260358213</v>
      </c>
      <c r="Q329" s="375">
        <f>P329*N329/1000</f>
        <v>254.4800408114049</v>
      </c>
    </row>
    <row r="330" spans="1:17" s="14" customFormat="1" ht="12.75" customHeight="1">
      <c r="A330" s="374"/>
      <c r="B330" s="279" t="s">
        <v>678</v>
      </c>
      <c r="C330" s="286" t="s">
        <v>665</v>
      </c>
      <c r="D330" s="280">
        <v>37</v>
      </c>
      <c r="E330" s="280">
        <v>1972</v>
      </c>
      <c r="F330" s="281">
        <v>33.715000000000003</v>
      </c>
      <c r="G330" s="281">
        <v>3.68</v>
      </c>
      <c r="H330" s="281">
        <v>5.9240000000000004</v>
      </c>
      <c r="I330" s="281">
        <v>24.111000000000001</v>
      </c>
      <c r="J330" s="282">
        <v>1935.1</v>
      </c>
      <c r="K330" s="282">
        <v>24.111000000000001</v>
      </c>
      <c r="L330" s="282">
        <v>1935.1</v>
      </c>
      <c r="M330" s="287">
        <f>K330/L330</f>
        <v>1.2459821197870912E-2</v>
      </c>
      <c r="N330" s="284">
        <v>291.13900000000001</v>
      </c>
      <c r="O330" s="285">
        <f>M330*N330</f>
        <v>3.6275398837269397</v>
      </c>
      <c r="P330" s="285">
        <f>M330*60*1000</f>
        <v>747.5892718722547</v>
      </c>
      <c r="Q330" s="375">
        <f>P330*N330/1000</f>
        <v>217.65239302361638</v>
      </c>
    </row>
    <row r="331" spans="1:17" s="14" customFormat="1" ht="12.75" customHeight="1">
      <c r="A331" s="374"/>
      <c r="B331" s="279" t="s">
        <v>67</v>
      </c>
      <c r="C331" s="59" t="s">
        <v>76</v>
      </c>
      <c r="D331" s="280">
        <v>13</v>
      </c>
      <c r="E331" s="280">
        <v>1993</v>
      </c>
      <c r="F331" s="281">
        <v>12.7</v>
      </c>
      <c r="G331" s="281">
        <v>0.76500000000000001</v>
      </c>
      <c r="H331" s="281">
        <v>2.72</v>
      </c>
      <c r="I331" s="281">
        <v>9.2149999999999999</v>
      </c>
      <c r="J331" s="282">
        <v>736</v>
      </c>
      <c r="K331" s="282">
        <v>9.2200000000000006</v>
      </c>
      <c r="L331" s="282">
        <v>736</v>
      </c>
      <c r="M331" s="283">
        <f>K331/L331</f>
        <v>1.2527173913043478E-2</v>
      </c>
      <c r="N331" s="284">
        <v>204.81</v>
      </c>
      <c r="O331" s="285">
        <f>M331*N331</f>
        <v>2.5656904891304348</v>
      </c>
      <c r="P331" s="285">
        <f>M331*60*1000</f>
        <v>751.63043478260875</v>
      </c>
      <c r="Q331" s="375">
        <f>P331*N331/1000</f>
        <v>153.9414293478261</v>
      </c>
    </row>
    <row r="332" spans="1:17" s="14" customFormat="1" ht="12.75" customHeight="1">
      <c r="A332" s="374"/>
      <c r="B332" s="279" t="s">
        <v>657</v>
      </c>
      <c r="C332" s="84" t="s">
        <v>642</v>
      </c>
      <c r="D332" s="279">
        <v>40</v>
      </c>
      <c r="E332" s="279">
        <v>1980</v>
      </c>
      <c r="F332" s="296">
        <f>SUM(G332+H332+I332)</f>
        <v>38</v>
      </c>
      <c r="G332" s="296">
        <v>3.9</v>
      </c>
      <c r="H332" s="296">
        <v>6.4</v>
      </c>
      <c r="I332" s="296">
        <v>27.7</v>
      </c>
      <c r="J332" s="297">
        <v>2208.7600000000002</v>
      </c>
      <c r="K332" s="297">
        <v>27.7</v>
      </c>
      <c r="L332" s="297">
        <v>2208.8000000000002</v>
      </c>
      <c r="M332" s="316">
        <f>SUM(K332/L332)</f>
        <v>1.2540746106483158E-2</v>
      </c>
      <c r="N332" s="299">
        <v>224</v>
      </c>
      <c r="O332" s="300">
        <f>SUM(M332*N332)</f>
        <v>2.8091271278522272</v>
      </c>
      <c r="P332" s="300">
        <f>SUM(M332*60*1000)</f>
        <v>752.44476638898948</v>
      </c>
      <c r="Q332" s="377">
        <f>SUM(O332*60)</f>
        <v>168.54762767113363</v>
      </c>
    </row>
    <row r="333" spans="1:17" s="14" customFormat="1" ht="12.75" customHeight="1">
      <c r="A333" s="374"/>
      <c r="B333" s="295" t="s">
        <v>346</v>
      </c>
      <c r="C333" s="301" t="s">
        <v>338</v>
      </c>
      <c r="D333" s="302">
        <v>21</v>
      </c>
      <c r="E333" s="302">
        <v>1986</v>
      </c>
      <c r="F333" s="303">
        <v>18.114000000000001</v>
      </c>
      <c r="G333" s="303">
        <v>1.1474549999999999</v>
      </c>
      <c r="H333" s="303">
        <v>3.2</v>
      </c>
      <c r="I333" s="303">
        <v>13.766545000000001</v>
      </c>
      <c r="J333" s="304">
        <v>1090.6500000000001</v>
      </c>
      <c r="K333" s="304">
        <v>13.766545000000001</v>
      </c>
      <c r="L333" s="304">
        <v>1090.6500000000001</v>
      </c>
      <c r="M333" s="305">
        <v>1.2622330720212717E-2</v>
      </c>
      <c r="N333" s="306">
        <v>274.89800000000002</v>
      </c>
      <c r="O333" s="307">
        <v>3.4698534703250359</v>
      </c>
      <c r="P333" s="307">
        <v>757.33984321276307</v>
      </c>
      <c r="Q333" s="378">
        <v>208.19120821950216</v>
      </c>
    </row>
    <row r="334" spans="1:17" s="14" customFormat="1" ht="12.75" customHeight="1">
      <c r="A334" s="374"/>
      <c r="B334" s="295" t="s">
        <v>401</v>
      </c>
      <c r="C334" s="301" t="s">
        <v>387</v>
      </c>
      <c r="D334" s="302">
        <v>46</v>
      </c>
      <c r="E334" s="302">
        <v>1981</v>
      </c>
      <c r="F334" s="303">
        <v>40.192</v>
      </c>
      <c r="G334" s="303">
        <v>4.221984</v>
      </c>
      <c r="H334" s="303">
        <v>7.2</v>
      </c>
      <c r="I334" s="303">
        <v>28.770022000000001</v>
      </c>
      <c r="J334" s="304">
        <v>2273.52</v>
      </c>
      <c r="K334" s="304">
        <v>28.770022000000001</v>
      </c>
      <c r="L334" s="304">
        <v>2273.52</v>
      </c>
      <c r="M334" s="305">
        <v>1.2654395826735635E-2</v>
      </c>
      <c r="N334" s="306">
        <v>289.286</v>
      </c>
      <c r="O334" s="307">
        <v>3.6607395511330449</v>
      </c>
      <c r="P334" s="307">
        <v>759.26374960413807</v>
      </c>
      <c r="Q334" s="378">
        <v>219.64437306798271</v>
      </c>
    </row>
    <row r="335" spans="1:17" s="14" customFormat="1" ht="12.75" customHeight="1">
      <c r="A335" s="374"/>
      <c r="B335" s="295" t="s">
        <v>792</v>
      </c>
      <c r="C335" s="59" t="s">
        <v>761</v>
      </c>
      <c r="D335" s="280">
        <v>20</v>
      </c>
      <c r="E335" s="280">
        <v>1979</v>
      </c>
      <c r="F335" s="281">
        <v>16.425999999999998</v>
      </c>
      <c r="G335" s="281">
        <v>1.0940000000000001</v>
      </c>
      <c r="H335" s="281">
        <v>3.1680000000000001</v>
      </c>
      <c r="I335" s="281">
        <v>12.164</v>
      </c>
      <c r="J335" s="282">
        <v>960.93</v>
      </c>
      <c r="K335" s="282">
        <v>12.164</v>
      </c>
      <c r="L335" s="282">
        <v>960.93</v>
      </c>
      <c r="M335" s="287">
        <f>K335/L335</f>
        <v>1.2658570343313249E-2</v>
      </c>
      <c r="N335" s="284">
        <v>260.29199999999997</v>
      </c>
      <c r="O335" s="285">
        <f>M335*N335</f>
        <v>3.2949245918016916</v>
      </c>
      <c r="P335" s="285">
        <f>M335*60*1000</f>
        <v>759.51422059879496</v>
      </c>
      <c r="Q335" s="375">
        <f>P335*N335/1000</f>
        <v>197.69547550810151</v>
      </c>
    </row>
    <row r="336" spans="1:17" s="14" customFormat="1" ht="12.75" customHeight="1">
      <c r="A336" s="374"/>
      <c r="B336" s="295" t="s">
        <v>346</v>
      </c>
      <c r="C336" s="301" t="s">
        <v>339</v>
      </c>
      <c r="D336" s="302">
        <v>20</v>
      </c>
      <c r="E336" s="302">
        <v>1987</v>
      </c>
      <c r="F336" s="303">
        <v>19.797000000000001</v>
      </c>
      <c r="G336" s="303">
        <v>2.5381710000000002</v>
      </c>
      <c r="H336" s="303">
        <v>3.2</v>
      </c>
      <c r="I336" s="303">
        <v>14.058825000000001</v>
      </c>
      <c r="J336" s="304">
        <v>1104.7</v>
      </c>
      <c r="K336" s="304">
        <v>14.058825000000001</v>
      </c>
      <c r="L336" s="304">
        <v>1104.7</v>
      </c>
      <c r="M336" s="305">
        <v>1.2726373676111161E-2</v>
      </c>
      <c r="N336" s="306">
        <v>274.89800000000002</v>
      </c>
      <c r="O336" s="307">
        <v>3.4984546708156063</v>
      </c>
      <c r="P336" s="307">
        <v>763.58242056666973</v>
      </c>
      <c r="Q336" s="378">
        <v>209.90728024893639</v>
      </c>
    </row>
    <row r="337" spans="1:17" s="14" customFormat="1" ht="12.75" customHeight="1">
      <c r="A337" s="374"/>
      <c r="B337" s="279" t="s">
        <v>819</v>
      </c>
      <c r="C337" s="59" t="s">
        <v>794</v>
      </c>
      <c r="D337" s="280">
        <v>50</v>
      </c>
      <c r="E337" s="280">
        <v>1966</v>
      </c>
      <c r="F337" s="281">
        <v>44.4</v>
      </c>
      <c r="G337" s="281">
        <v>3.94</v>
      </c>
      <c r="H337" s="281">
        <v>8.16</v>
      </c>
      <c r="I337" s="281">
        <v>32.29</v>
      </c>
      <c r="J337" s="282">
        <v>2656.97</v>
      </c>
      <c r="K337" s="282">
        <v>32.29</v>
      </c>
      <c r="L337" s="282">
        <v>2536.41</v>
      </c>
      <c r="M337" s="287">
        <f>K337/L337</f>
        <v>1.2730591663019781E-2</v>
      </c>
      <c r="N337" s="284">
        <v>308.89999999999998</v>
      </c>
      <c r="O337" s="285">
        <f>M337*N337</f>
        <v>3.9324797647068102</v>
      </c>
      <c r="P337" s="285">
        <f>M337*60*1000</f>
        <v>763.83549978118685</v>
      </c>
      <c r="Q337" s="375">
        <f>P337*N337/1000</f>
        <v>235.9487858824086</v>
      </c>
    </row>
    <row r="338" spans="1:17" s="14" customFormat="1" ht="12.75" customHeight="1">
      <c r="A338" s="374"/>
      <c r="B338" s="279" t="s">
        <v>29</v>
      </c>
      <c r="C338" s="59" t="s">
        <v>42</v>
      </c>
      <c r="D338" s="280">
        <v>53</v>
      </c>
      <c r="E338" s="280" t="s">
        <v>35</v>
      </c>
      <c r="F338" s="281">
        <f>+G338+H338+I338</f>
        <v>25.591025699999999</v>
      </c>
      <c r="G338" s="281">
        <v>1.4412879999999999</v>
      </c>
      <c r="H338" s="281">
        <v>0.44986300000000001</v>
      </c>
      <c r="I338" s="281">
        <v>23.699874699999999</v>
      </c>
      <c r="J338" s="282">
        <v>1858.05</v>
      </c>
      <c r="K338" s="282">
        <v>23.699846999999998</v>
      </c>
      <c r="L338" s="282">
        <v>1858.05</v>
      </c>
      <c r="M338" s="283">
        <f>K338/L338</f>
        <v>1.2755225639783643E-2</v>
      </c>
      <c r="N338" s="284">
        <v>260.29199999999997</v>
      </c>
      <c r="O338" s="285">
        <f>M338*N338</f>
        <v>3.3200831922305638</v>
      </c>
      <c r="P338" s="285">
        <f>M338*60*1000</f>
        <v>765.31353838701853</v>
      </c>
      <c r="Q338" s="375">
        <f>P338*N338/1000</f>
        <v>199.20499153383381</v>
      </c>
    </row>
    <row r="339" spans="1:17" s="14" customFormat="1" ht="12.75" customHeight="1">
      <c r="A339" s="374"/>
      <c r="B339" s="279" t="s">
        <v>819</v>
      </c>
      <c r="C339" s="59" t="s">
        <v>796</v>
      </c>
      <c r="D339" s="280">
        <v>28</v>
      </c>
      <c r="E339" s="280">
        <v>1985</v>
      </c>
      <c r="F339" s="281">
        <v>21.05</v>
      </c>
      <c r="G339" s="281">
        <v>2.08</v>
      </c>
      <c r="H339" s="281">
        <v>4.4800000000000004</v>
      </c>
      <c r="I339" s="281">
        <v>14.48</v>
      </c>
      <c r="J339" s="282">
        <v>1135.1199999999999</v>
      </c>
      <c r="K339" s="282">
        <v>14.48</v>
      </c>
      <c r="L339" s="282">
        <v>1135.1199999999999</v>
      </c>
      <c r="M339" s="287">
        <f>K339/L339</f>
        <v>1.2756360560997958E-2</v>
      </c>
      <c r="N339" s="284">
        <v>308.89999999999998</v>
      </c>
      <c r="O339" s="285">
        <f>M339*N339</f>
        <v>3.9404397772922688</v>
      </c>
      <c r="P339" s="285">
        <f>M339*60*1000</f>
        <v>765.38163365987748</v>
      </c>
      <c r="Q339" s="375">
        <f>P339*N339/1000</f>
        <v>236.42638663753613</v>
      </c>
    </row>
    <row r="340" spans="1:17" s="14" customFormat="1" ht="22.5">
      <c r="A340" s="374"/>
      <c r="B340" s="279" t="s">
        <v>564</v>
      </c>
      <c r="C340" s="325" t="s">
        <v>533</v>
      </c>
      <c r="D340" s="326">
        <v>4</v>
      </c>
      <c r="E340" s="327" t="s">
        <v>130</v>
      </c>
      <c r="F340" s="328">
        <v>2.88</v>
      </c>
      <c r="G340" s="328">
        <v>0.37</v>
      </c>
      <c r="H340" s="328">
        <v>0.04</v>
      </c>
      <c r="I340" s="328">
        <v>2.4700000000000002</v>
      </c>
      <c r="J340" s="329">
        <v>193.25</v>
      </c>
      <c r="K340" s="330">
        <v>2.4700000000000002</v>
      </c>
      <c r="L340" s="329">
        <v>193.25</v>
      </c>
      <c r="M340" s="331">
        <f>K340/L340</f>
        <v>1.2781371280724452E-2</v>
      </c>
      <c r="N340" s="332">
        <v>223.8</v>
      </c>
      <c r="O340" s="333">
        <f>M340*N340</f>
        <v>2.8604708926261324</v>
      </c>
      <c r="P340" s="333">
        <f>M340*60*1000</f>
        <v>766.88227684346714</v>
      </c>
      <c r="Q340" s="381">
        <f>P340*N340/1000</f>
        <v>171.62825355756794</v>
      </c>
    </row>
    <row r="341" spans="1:17" s="14" customFormat="1" ht="12.75" customHeight="1">
      <c r="A341" s="374"/>
      <c r="B341" s="279" t="s">
        <v>678</v>
      </c>
      <c r="C341" s="286" t="s">
        <v>666</v>
      </c>
      <c r="D341" s="280">
        <v>45</v>
      </c>
      <c r="E341" s="280">
        <v>1980</v>
      </c>
      <c r="F341" s="281">
        <v>41.866</v>
      </c>
      <c r="G341" s="281">
        <v>5.27</v>
      </c>
      <c r="H341" s="281">
        <v>7.2009999999999996</v>
      </c>
      <c r="I341" s="281">
        <v>29.395</v>
      </c>
      <c r="J341" s="282">
        <v>2298</v>
      </c>
      <c r="K341" s="282">
        <v>29.395</v>
      </c>
      <c r="L341" s="282">
        <v>2298</v>
      </c>
      <c r="M341" s="287">
        <f>K341/L341</f>
        <v>1.2791557876414273E-2</v>
      </c>
      <c r="N341" s="284">
        <v>291.13900000000001</v>
      </c>
      <c r="O341" s="285">
        <f>M341*N341</f>
        <v>3.724121368581375</v>
      </c>
      <c r="P341" s="285">
        <f>M341*60*1000</f>
        <v>767.49347258485636</v>
      </c>
      <c r="Q341" s="375">
        <f>P341*N341/1000</f>
        <v>223.44728211488251</v>
      </c>
    </row>
    <row r="342" spans="1:17" s="14" customFormat="1" ht="12.75" customHeight="1">
      <c r="A342" s="374"/>
      <c r="B342" s="295" t="s">
        <v>315</v>
      </c>
      <c r="C342" s="301" t="s">
        <v>296</v>
      </c>
      <c r="D342" s="302">
        <v>12</v>
      </c>
      <c r="E342" s="302">
        <v>1991</v>
      </c>
      <c r="F342" s="303">
        <v>14.840999999999999</v>
      </c>
      <c r="G342" s="303">
        <v>2.3337599999999998</v>
      </c>
      <c r="H342" s="303">
        <v>2</v>
      </c>
      <c r="I342" s="303">
        <v>10.507241</v>
      </c>
      <c r="J342" s="304">
        <v>818.44</v>
      </c>
      <c r="K342" s="304">
        <v>10.507241</v>
      </c>
      <c r="L342" s="304">
        <v>818.44</v>
      </c>
      <c r="M342" s="305">
        <v>1.2838132300474073E-2</v>
      </c>
      <c r="N342" s="306">
        <v>258.221</v>
      </c>
      <c r="O342" s="307">
        <v>3.3150753607607157</v>
      </c>
      <c r="P342" s="307">
        <v>770.28793802844439</v>
      </c>
      <c r="Q342" s="378">
        <v>198.90452164564294</v>
      </c>
    </row>
    <row r="343" spans="1:17" s="14" customFormat="1" ht="12.75" customHeight="1">
      <c r="A343" s="374"/>
      <c r="B343" s="279" t="s">
        <v>426</v>
      </c>
      <c r="C343" s="288" t="s">
        <v>416</v>
      </c>
      <c r="D343" s="319">
        <v>33</v>
      </c>
      <c r="E343" s="319">
        <v>1985</v>
      </c>
      <c r="F343" s="320">
        <v>38.127000000000002</v>
      </c>
      <c r="G343" s="320">
        <v>6.3474599999999999</v>
      </c>
      <c r="H343" s="320">
        <v>5.28</v>
      </c>
      <c r="I343" s="320">
        <v>26.499542999999999</v>
      </c>
      <c r="J343" s="321">
        <v>2059.6</v>
      </c>
      <c r="K343" s="321">
        <v>26.499542999999999</v>
      </c>
      <c r="L343" s="321">
        <v>2059.6</v>
      </c>
      <c r="M343" s="322">
        <v>1.2866354146436202E-2</v>
      </c>
      <c r="N343" s="323">
        <v>273.37200000000001</v>
      </c>
      <c r="O343" s="324">
        <v>3.5173009657195573</v>
      </c>
      <c r="P343" s="324">
        <v>771.98124878617216</v>
      </c>
      <c r="Q343" s="380">
        <v>211.03805794317347</v>
      </c>
    </row>
    <row r="344" spans="1:17" s="14" customFormat="1" ht="12.75" customHeight="1">
      <c r="A344" s="374"/>
      <c r="B344" s="279" t="s">
        <v>678</v>
      </c>
      <c r="C344" s="286" t="s">
        <v>676</v>
      </c>
      <c r="D344" s="280">
        <v>30</v>
      </c>
      <c r="E344" s="280">
        <v>1980</v>
      </c>
      <c r="F344" s="281">
        <v>27.274000000000001</v>
      </c>
      <c r="G344" s="281">
        <v>3.1</v>
      </c>
      <c r="H344" s="281">
        <v>4.6580000000000004</v>
      </c>
      <c r="I344" s="281">
        <v>19.515999999999998</v>
      </c>
      <c r="J344" s="282">
        <v>1516.79</v>
      </c>
      <c r="K344" s="282">
        <v>19.515999999999998</v>
      </c>
      <c r="L344" s="282">
        <v>1516.79</v>
      </c>
      <c r="M344" s="287">
        <f>K344/L344</f>
        <v>1.2866646009005861E-2</v>
      </c>
      <c r="N344" s="284">
        <v>291.13900000000001</v>
      </c>
      <c r="O344" s="285">
        <f>M344*N344</f>
        <v>3.7459824524159573</v>
      </c>
      <c r="P344" s="285">
        <f>M344*60*1000</f>
        <v>771.99876054035167</v>
      </c>
      <c r="Q344" s="375">
        <f>P344*N344/1000</f>
        <v>224.75894714495746</v>
      </c>
    </row>
    <row r="345" spans="1:17" s="14" customFormat="1" ht="12.75" customHeight="1">
      <c r="A345" s="374"/>
      <c r="B345" s="279" t="s">
        <v>678</v>
      </c>
      <c r="C345" s="286" t="s">
        <v>659</v>
      </c>
      <c r="D345" s="280">
        <v>49</v>
      </c>
      <c r="E345" s="280">
        <v>1974</v>
      </c>
      <c r="F345" s="281">
        <v>46</v>
      </c>
      <c r="G345" s="281">
        <v>5.38</v>
      </c>
      <c r="H345" s="281">
        <v>7.7880000000000003</v>
      </c>
      <c r="I345" s="281">
        <v>32.832000000000001</v>
      </c>
      <c r="J345" s="282">
        <v>2550.1</v>
      </c>
      <c r="K345" s="282">
        <v>32.832000000000001</v>
      </c>
      <c r="L345" s="282">
        <v>2550.1</v>
      </c>
      <c r="M345" s="287">
        <f>K345/L345</f>
        <v>1.2874789223952002E-2</v>
      </c>
      <c r="N345" s="284">
        <v>291.13900000000001</v>
      </c>
      <c r="O345" s="285">
        <f>M345*N345</f>
        <v>3.7483532598721623</v>
      </c>
      <c r="P345" s="285">
        <f>M345*60*1000</f>
        <v>772.48735343712019</v>
      </c>
      <c r="Q345" s="375">
        <f>P345*N345/1000</f>
        <v>224.90119559232974</v>
      </c>
    </row>
    <row r="346" spans="1:17" s="14" customFormat="1" ht="12.75" customHeight="1">
      <c r="A346" s="374"/>
      <c r="B346" s="295" t="s">
        <v>346</v>
      </c>
      <c r="C346" s="301" t="s">
        <v>340</v>
      </c>
      <c r="D346" s="302">
        <v>20</v>
      </c>
      <c r="E346" s="302">
        <v>1985</v>
      </c>
      <c r="F346" s="303">
        <v>19.971</v>
      </c>
      <c r="G346" s="303">
        <v>2.6101130000000001</v>
      </c>
      <c r="H346" s="303">
        <v>3.2</v>
      </c>
      <c r="I346" s="303">
        <v>14.160890999999999</v>
      </c>
      <c r="J346" s="304">
        <v>1099.8</v>
      </c>
      <c r="K346" s="304">
        <v>14.160890999999999</v>
      </c>
      <c r="L346" s="304">
        <v>1099.8</v>
      </c>
      <c r="M346" s="305">
        <v>1.287587834151664E-2</v>
      </c>
      <c r="N346" s="306">
        <v>274.89800000000002</v>
      </c>
      <c r="O346" s="307">
        <v>3.5395532043262414</v>
      </c>
      <c r="P346" s="307">
        <v>772.5527004909984</v>
      </c>
      <c r="Q346" s="378">
        <v>212.37319225957452</v>
      </c>
    </row>
    <row r="347" spans="1:17" s="14" customFormat="1" ht="12.75" customHeight="1">
      <c r="A347" s="374"/>
      <c r="B347" s="279" t="s">
        <v>115</v>
      </c>
      <c r="C347" s="59" t="s">
        <v>94</v>
      </c>
      <c r="D347" s="280">
        <v>60</v>
      </c>
      <c r="E347" s="280">
        <v>1969</v>
      </c>
      <c r="F347" s="281">
        <v>55.22</v>
      </c>
      <c r="G347" s="281">
        <v>5.3</v>
      </c>
      <c r="H347" s="281">
        <v>9.6</v>
      </c>
      <c r="I347" s="281">
        <v>40.319000000000003</v>
      </c>
      <c r="J347" s="282">
        <v>3126.6</v>
      </c>
      <c r="K347" s="282">
        <v>40.319000000000003</v>
      </c>
      <c r="L347" s="282">
        <v>3126.6</v>
      </c>
      <c r="M347" s="283">
        <f>K347/L347</f>
        <v>1.2895477515512059E-2</v>
      </c>
      <c r="N347" s="284">
        <v>240.6</v>
      </c>
      <c r="O347" s="285">
        <f>M347*N347</f>
        <v>3.1026518902322016</v>
      </c>
      <c r="P347" s="285">
        <f>M347*60*1000</f>
        <v>773.72865093072346</v>
      </c>
      <c r="Q347" s="375">
        <f>P347*N347/1000</f>
        <v>186.15911341393206</v>
      </c>
    </row>
    <row r="348" spans="1:17" s="14" customFormat="1" ht="12.75" customHeight="1">
      <c r="A348" s="374"/>
      <c r="B348" s="295" t="s">
        <v>792</v>
      </c>
      <c r="C348" s="59" t="s">
        <v>768</v>
      </c>
      <c r="D348" s="280">
        <v>33</v>
      </c>
      <c r="E348" s="280">
        <v>1969</v>
      </c>
      <c r="F348" s="281">
        <v>24.664999999999999</v>
      </c>
      <c r="G348" s="281">
        <v>2.5219999999999998</v>
      </c>
      <c r="H348" s="281">
        <v>5.28</v>
      </c>
      <c r="I348" s="281">
        <v>16.863</v>
      </c>
      <c r="J348" s="282">
        <v>1302.1400000000001</v>
      </c>
      <c r="K348" s="282">
        <v>16.863</v>
      </c>
      <c r="L348" s="282">
        <v>1302.1400000000001</v>
      </c>
      <c r="M348" s="287">
        <f>K348/L348</f>
        <v>1.2950220406407911E-2</v>
      </c>
      <c r="N348" s="284">
        <v>260.29199999999997</v>
      </c>
      <c r="O348" s="285">
        <f>M348*N348</f>
        <v>3.3708387700247275</v>
      </c>
      <c r="P348" s="285">
        <f>M348*60*1000</f>
        <v>777.0132243844746</v>
      </c>
      <c r="Q348" s="375">
        <f>P348*N348/1000</f>
        <v>202.25032620148363</v>
      </c>
    </row>
    <row r="349" spans="1:17" s="14" customFormat="1" ht="12.75" customHeight="1">
      <c r="A349" s="374"/>
      <c r="B349" s="279" t="s">
        <v>921</v>
      </c>
      <c r="C349" s="84" t="s">
        <v>887</v>
      </c>
      <c r="D349" s="279">
        <v>40</v>
      </c>
      <c r="E349" s="279">
        <v>1983</v>
      </c>
      <c r="F349" s="296">
        <v>40.238999999999997</v>
      </c>
      <c r="G349" s="296">
        <v>5.4459470000000003</v>
      </c>
      <c r="H349" s="296">
        <v>6.4</v>
      </c>
      <c r="I349" s="296">
        <v>28.393055</v>
      </c>
      <c r="J349" s="297">
        <v>2186.7199999999998</v>
      </c>
      <c r="K349" s="297">
        <v>28.393055</v>
      </c>
      <c r="L349" s="297">
        <v>2186.7199999999998</v>
      </c>
      <c r="M349" s="316">
        <v>1.2984312120436088E-2</v>
      </c>
      <c r="N349" s="299">
        <v>254.07900000000001</v>
      </c>
      <c r="O349" s="300">
        <v>3.299041039248281</v>
      </c>
      <c r="P349" s="300">
        <v>779.05872722616527</v>
      </c>
      <c r="Q349" s="377">
        <v>197.94246235489686</v>
      </c>
    </row>
    <row r="350" spans="1:17" s="14" customFormat="1" ht="12.75" customHeight="1">
      <c r="A350" s="374"/>
      <c r="B350" s="279" t="s">
        <v>678</v>
      </c>
      <c r="C350" s="286" t="s">
        <v>661</v>
      </c>
      <c r="D350" s="280">
        <v>30</v>
      </c>
      <c r="E350" s="280">
        <v>1993</v>
      </c>
      <c r="F350" s="281">
        <v>29.01</v>
      </c>
      <c r="G350" s="281">
        <v>3.51</v>
      </c>
      <c r="H350" s="281">
        <v>4.7240000000000002</v>
      </c>
      <c r="I350" s="281">
        <v>20.776</v>
      </c>
      <c r="J350" s="282">
        <v>1596.5</v>
      </c>
      <c r="K350" s="282">
        <v>20.776</v>
      </c>
      <c r="L350" s="282">
        <v>1596.5</v>
      </c>
      <c r="M350" s="287">
        <f>K350/L350</f>
        <v>1.3013466958972753E-2</v>
      </c>
      <c r="N350" s="284">
        <v>291.13900000000001</v>
      </c>
      <c r="O350" s="285">
        <f>M350*N350</f>
        <v>3.7887277569683686</v>
      </c>
      <c r="P350" s="285">
        <f>M350*60*1000</f>
        <v>780.80801753836511</v>
      </c>
      <c r="Q350" s="375">
        <f>P350*N350/1000</f>
        <v>227.32366541810208</v>
      </c>
    </row>
    <row r="351" spans="1:17" s="14" customFormat="1" ht="12.75" customHeight="1">
      <c r="A351" s="374"/>
      <c r="B351" s="279" t="s">
        <v>115</v>
      </c>
      <c r="C351" s="59" t="s">
        <v>91</v>
      </c>
      <c r="D351" s="280">
        <v>48</v>
      </c>
      <c r="E351" s="280">
        <v>1961</v>
      </c>
      <c r="F351" s="281">
        <v>42.026000000000003</v>
      </c>
      <c r="G351" s="281">
        <v>3.03</v>
      </c>
      <c r="H351" s="281">
        <v>7.68</v>
      </c>
      <c r="I351" s="281">
        <v>31.309000000000001</v>
      </c>
      <c r="J351" s="282">
        <v>2393.7600000000002</v>
      </c>
      <c r="K351" s="282">
        <v>31.309000000000001</v>
      </c>
      <c r="L351" s="282">
        <v>2393.7600000000002</v>
      </c>
      <c r="M351" s="283">
        <f>K351/L351</f>
        <v>1.3079423166900608E-2</v>
      </c>
      <c r="N351" s="284">
        <v>240.6</v>
      </c>
      <c r="O351" s="285">
        <f>M351*N351</f>
        <v>3.146909213956286</v>
      </c>
      <c r="P351" s="285">
        <f>M351*60*1000</f>
        <v>784.76539001403648</v>
      </c>
      <c r="Q351" s="375">
        <f>P351*N351/1000</f>
        <v>188.81455283737719</v>
      </c>
    </row>
    <row r="352" spans="1:17" s="14" customFormat="1" ht="12.75" customHeight="1">
      <c r="A352" s="374"/>
      <c r="B352" s="295" t="s">
        <v>792</v>
      </c>
      <c r="C352" s="59" t="s">
        <v>770</v>
      </c>
      <c r="D352" s="280">
        <v>20</v>
      </c>
      <c r="E352" s="280">
        <v>1979</v>
      </c>
      <c r="F352" s="281">
        <v>17.753</v>
      </c>
      <c r="G352" s="281">
        <v>1.966</v>
      </c>
      <c r="H352" s="281">
        <v>3.1680000000000001</v>
      </c>
      <c r="I352" s="281">
        <v>12.619</v>
      </c>
      <c r="J352" s="282">
        <v>964.06</v>
      </c>
      <c r="K352" s="282">
        <v>12.619</v>
      </c>
      <c r="L352" s="282">
        <v>964.06</v>
      </c>
      <c r="M352" s="287">
        <f>K352/L352</f>
        <v>1.3089434267576708E-2</v>
      </c>
      <c r="N352" s="284">
        <v>260.29199999999997</v>
      </c>
      <c r="O352" s="285">
        <f>M352*N352</f>
        <v>3.4070750243760761</v>
      </c>
      <c r="P352" s="285">
        <f>M352*60*1000</f>
        <v>785.3660560546025</v>
      </c>
      <c r="Q352" s="375">
        <f>P352*N352/1000</f>
        <v>204.42450146256456</v>
      </c>
    </row>
    <row r="353" spans="1:17" s="14" customFormat="1" ht="12.75" customHeight="1">
      <c r="A353" s="374"/>
      <c r="B353" s="295" t="s">
        <v>792</v>
      </c>
      <c r="C353" s="59" t="s">
        <v>769</v>
      </c>
      <c r="D353" s="280">
        <v>28</v>
      </c>
      <c r="E353" s="280">
        <v>1981</v>
      </c>
      <c r="F353" s="281">
        <v>26.164999999999999</v>
      </c>
      <c r="G353" s="281">
        <v>2.8490000000000002</v>
      </c>
      <c r="H353" s="281">
        <v>4.4800000000000004</v>
      </c>
      <c r="I353" s="281">
        <v>18.835999999999999</v>
      </c>
      <c r="J353" s="282">
        <v>1436.93</v>
      </c>
      <c r="K353" s="282">
        <v>18.835999999999999</v>
      </c>
      <c r="L353" s="282">
        <v>1436.93</v>
      </c>
      <c r="M353" s="287">
        <f>K353/L353</f>
        <v>1.3108502153897543E-2</v>
      </c>
      <c r="N353" s="284">
        <v>260.29199999999997</v>
      </c>
      <c r="O353" s="285">
        <f>M353*N353</f>
        <v>3.412038242642299</v>
      </c>
      <c r="P353" s="285">
        <f>M353*60*1000</f>
        <v>786.51012923385258</v>
      </c>
      <c r="Q353" s="375">
        <f>P353*N353/1000</f>
        <v>204.72229455853795</v>
      </c>
    </row>
    <row r="354" spans="1:17" s="14" customFormat="1" ht="12.75" customHeight="1">
      <c r="A354" s="374"/>
      <c r="B354" s="279" t="s">
        <v>921</v>
      </c>
      <c r="C354" s="84" t="s">
        <v>888</v>
      </c>
      <c r="D354" s="279">
        <v>20</v>
      </c>
      <c r="E354" s="279">
        <v>1991</v>
      </c>
      <c r="F354" s="296">
        <v>20.25</v>
      </c>
      <c r="G354" s="296">
        <v>2.9833729999999998</v>
      </c>
      <c r="H354" s="296">
        <v>3.2</v>
      </c>
      <c r="I354" s="296">
        <v>14.066631000000001</v>
      </c>
      <c r="J354" s="297">
        <v>1071.33</v>
      </c>
      <c r="K354" s="297">
        <v>14.066631000000001</v>
      </c>
      <c r="L354" s="297">
        <v>1071.33</v>
      </c>
      <c r="M354" s="316">
        <v>1.313006356584806E-2</v>
      </c>
      <c r="N354" s="299">
        <v>254.07900000000001</v>
      </c>
      <c r="O354" s="300">
        <v>3.3360734207471094</v>
      </c>
      <c r="P354" s="300">
        <v>787.80381395088364</v>
      </c>
      <c r="Q354" s="377">
        <v>200.16440524482658</v>
      </c>
    </row>
    <row r="355" spans="1:17" s="14" customFormat="1" ht="12.75" customHeight="1">
      <c r="A355" s="374"/>
      <c r="B355" s="295" t="s">
        <v>65</v>
      </c>
      <c r="C355" s="59" t="s">
        <v>62</v>
      </c>
      <c r="D355" s="280">
        <v>22</v>
      </c>
      <c r="E355" s="280">
        <v>1985</v>
      </c>
      <c r="F355" s="281">
        <f>G355+H355+I355</f>
        <v>20.959002999999999</v>
      </c>
      <c r="G355" s="281">
        <v>2.4233210000000001</v>
      </c>
      <c r="H355" s="281">
        <v>3.74</v>
      </c>
      <c r="I355" s="281">
        <v>14.795681999999999</v>
      </c>
      <c r="J355" s="282">
        <v>1124.8</v>
      </c>
      <c r="K355" s="282">
        <f>I355</f>
        <v>14.795681999999999</v>
      </c>
      <c r="L355" s="282">
        <f>J355</f>
        <v>1124.8</v>
      </c>
      <c r="M355" s="283">
        <f>K355/L355</f>
        <v>1.3154055832147937E-2</v>
      </c>
      <c r="N355" s="284">
        <f>N354</f>
        <v>254.07900000000001</v>
      </c>
      <c r="O355" s="285">
        <f>M355*N355</f>
        <v>3.3421693517763158</v>
      </c>
      <c r="P355" s="285">
        <f>M355*60*1000</f>
        <v>789.24334992887623</v>
      </c>
      <c r="Q355" s="375">
        <f>P355*N355/1000</f>
        <v>200.53016110657896</v>
      </c>
    </row>
    <row r="356" spans="1:17" s="14" customFormat="1" ht="12.75" customHeight="1">
      <c r="A356" s="374"/>
      <c r="B356" s="279" t="s">
        <v>278</v>
      </c>
      <c r="C356" s="84" t="s">
        <v>262</v>
      </c>
      <c r="D356" s="279">
        <v>24</v>
      </c>
      <c r="E356" s="279">
        <v>1993</v>
      </c>
      <c r="F356" s="296">
        <f>G356+H356+I356</f>
        <v>21.26</v>
      </c>
      <c r="G356" s="296"/>
      <c r="H356" s="296">
        <v>0</v>
      </c>
      <c r="I356" s="296">
        <v>21.26</v>
      </c>
      <c r="J356" s="297">
        <v>1614.06</v>
      </c>
      <c r="K356" s="297">
        <v>21.26</v>
      </c>
      <c r="L356" s="297">
        <v>1614.06</v>
      </c>
      <c r="M356" s="317">
        <f>K356/L356</f>
        <v>1.3171753218591627E-2</v>
      </c>
      <c r="N356" s="299">
        <v>205.8</v>
      </c>
      <c r="O356" s="300">
        <f>M356*N356*1.09</f>
        <v>2.9547140255009112</v>
      </c>
      <c r="P356" s="300">
        <f>M356*60*1000</f>
        <v>790.30519311549767</v>
      </c>
      <c r="Q356" s="377">
        <f>P356*N356/1000</f>
        <v>162.64480874316945</v>
      </c>
    </row>
    <row r="357" spans="1:17" s="14" customFormat="1" ht="12.75" customHeight="1">
      <c r="A357" s="374"/>
      <c r="B357" s="295" t="s">
        <v>65</v>
      </c>
      <c r="C357" s="59" t="s">
        <v>59</v>
      </c>
      <c r="D357" s="280">
        <v>44</v>
      </c>
      <c r="E357" s="280">
        <v>1968</v>
      </c>
      <c r="F357" s="281">
        <f>G357+H357+I357</f>
        <v>45.046002999999999</v>
      </c>
      <c r="G357" s="281">
        <v>3.0619230000000002</v>
      </c>
      <c r="H357" s="281">
        <v>8</v>
      </c>
      <c r="I357" s="281">
        <v>33.984079999999999</v>
      </c>
      <c r="J357" s="282">
        <v>2579.88</v>
      </c>
      <c r="K357" s="282">
        <f>I357</f>
        <v>33.984079999999999</v>
      </c>
      <c r="L357" s="282">
        <f>J357</f>
        <v>2579.88</v>
      </c>
      <c r="M357" s="283">
        <f>K357/L357</f>
        <v>1.3172736716436423E-2</v>
      </c>
      <c r="N357" s="284">
        <f>N356</f>
        <v>205.8</v>
      </c>
      <c r="O357" s="285">
        <f>M357*N357</f>
        <v>2.7109492162426161</v>
      </c>
      <c r="P357" s="285">
        <f>M357*60*1000</f>
        <v>790.36420298618532</v>
      </c>
      <c r="Q357" s="375">
        <f>P357*N357/1000</f>
        <v>162.65695297455696</v>
      </c>
    </row>
    <row r="358" spans="1:17" s="14" customFormat="1" ht="12.75" customHeight="1">
      <c r="A358" s="374"/>
      <c r="B358" s="279" t="s">
        <v>278</v>
      </c>
      <c r="C358" s="84" t="s">
        <v>264</v>
      </c>
      <c r="D358" s="279">
        <v>39</v>
      </c>
      <c r="E358" s="279">
        <v>1982</v>
      </c>
      <c r="F358" s="296">
        <f>G358+H358+I358</f>
        <v>34.56</v>
      </c>
      <c r="G358" s="296">
        <v>2.78</v>
      </c>
      <c r="H358" s="296">
        <v>5.76</v>
      </c>
      <c r="I358" s="296">
        <v>26.02</v>
      </c>
      <c r="J358" s="297">
        <v>2093.63</v>
      </c>
      <c r="K358" s="297">
        <v>26.02</v>
      </c>
      <c r="L358" s="297">
        <v>1965</v>
      </c>
      <c r="M358" s="317">
        <f>K358/L358</f>
        <v>1.3241730279898219E-2</v>
      </c>
      <c r="N358" s="299">
        <v>205.8</v>
      </c>
      <c r="O358" s="300">
        <f>M358*N358*1.09</f>
        <v>2.9704114198473284</v>
      </c>
      <c r="P358" s="300">
        <f>M358*60*1000</f>
        <v>794.50381679389318</v>
      </c>
      <c r="Q358" s="377">
        <f>P358*N358/1000</f>
        <v>163.50888549618321</v>
      </c>
    </row>
    <row r="359" spans="1:17" s="14" customFormat="1" ht="12.75" customHeight="1">
      <c r="A359" s="374"/>
      <c r="B359" s="295" t="s">
        <v>792</v>
      </c>
      <c r="C359" s="59" t="s">
        <v>771</v>
      </c>
      <c r="D359" s="280">
        <v>20</v>
      </c>
      <c r="E359" s="280">
        <v>1984</v>
      </c>
      <c r="F359" s="281">
        <v>14.916</v>
      </c>
      <c r="G359" s="281">
        <v>2.0680000000000001</v>
      </c>
      <c r="H359" s="281">
        <v>3.2</v>
      </c>
      <c r="I359" s="281">
        <v>9.6479999999999997</v>
      </c>
      <c r="J359" s="282">
        <v>728.56</v>
      </c>
      <c r="K359" s="282">
        <v>8.56</v>
      </c>
      <c r="L359" s="282">
        <v>646.4</v>
      </c>
      <c r="M359" s="287">
        <f>K359/L359</f>
        <v>1.3242574257425744E-2</v>
      </c>
      <c r="N359" s="284">
        <v>260.29199999999997</v>
      </c>
      <c r="O359" s="285">
        <f>M359*N359</f>
        <v>3.4469361386138613</v>
      </c>
      <c r="P359" s="285">
        <f>M359*60*1000</f>
        <v>794.55445544554459</v>
      </c>
      <c r="Q359" s="375">
        <f>P359*N359/1000</f>
        <v>206.81616831683166</v>
      </c>
    </row>
    <row r="360" spans="1:17" s="14" customFormat="1" ht="12.75" customHeight="1">
      <c r="A360" s="374"/>
      <c r="B360" s="279" t="s">
        <v>819</v>
      </c>
      <c r="C360" s="59" t="s">
        <v>799</v>
      </c>
      <c r="D360" s="280">
        <v>70</v>
      </c>
      <c r="E360" s="280">
        <v>1975</v>
      </c>
      <c r="F360" s="281">
        <v>58.3</v>
      </c>
      <c r="G360" s="281">
        <v>5.05</v>
      </c>
      <c r="H360" s="281">
        <v>10.37</v>
      </c>
      <c r="I360" s="281">
        <v>42.87</v>
      </c>
      <c r="J360" s="282">
        <v>3236.42</v>
      </c>
      <c r="K360" s="282">
        <v>42.87</v>
      </c>
      <c r="L360" s="282">
        <v>3236.42</v>
      </c>
      <c r="M360" s="287">
        <f>K360/L360</f>
        <v>1.3246117623794192E-2</v>
      </c>
      <c r="N360" s="284">
        <v>308.89999999999998</v>
      </c>
      <c r="O360" s="285">
        <f>M360*N360</f>
        <v>4.0917257339900255</v>
      </c>
      <c r="P360" s="285">
        <f>M360*60*1000</f>
        <v>794.76705742765148</v>
      </c>
      <c r="Q360" s="375">
        <f>P360*N360/1000</f>
        <v>245.5035440394015</v>
      </c>
    </row>
    <row r="361" spans="1:17" s="14" customFormat="1" ht="12.75" customHeight="1">
      <c r="A361" s="374"/>
      <c r="B361" s="279" t="s">
        <v>564</v>
      </c>
      <c r="C361" s="334" t="s">
        <v>544</v>
      </c>
      <c r="D361" s="326">
        <v>107</v>
      </c>
      <c r="E361" s="327" t="s">
        <v>130</v>
      </c>
      <c r="F361" s="328">
        <v>57.33</v>
      </c>
      <c r="G361" s="328">
        <v>6.14</v>
      </c>
      <c r="H361" s="328">
        <v>17.2</v>
      </c>
      <c r="I361" s="328">
        <v>33.99</v>
      </c>
      <c r="J361" s="329">
        <v>2563.58</v>
      </c>
      <c r="K361" s="330">
        <v>33.99</v>
      </c>
      <c r="L361" s="329">
        <v>2563.58</v>
      </c>
      <c r="M361" s="331">
        <f>K361/L361</f>
        <v>1.3258802143876923E-2</v>
      </c>
      <c r="N361" s="332">
        <v>223.8</v>
      </c>
      <c r="O361" s="333">
        <f>M361*N361</f>
        <v>2.9673199197996554</v>
      </c>
      <c r="P361" s="333">
        <f>M361*60*1000</f>
        <v>795.52812863261533</v>
      </c>
      <c r="Q361" s="381">
        <f>P361*N361/1000</f>
        <v>178.03919518797932</v>
      </c>
    </row>
    <row r="362" spans="1:17" s="14" customFormat="1" ht="12.75" customHeight="1">
      <c r="A362" s="374"/>
      <c r="B362" s="279" t="s">
        <v>819</v>
      </c>
      <c r="C362" s="59" t="s">
        <v>800</v>
      </c>
      <c r="D362" s="280">
        <v>40</v>
      </c>
      <c r="E362" s="280">
        <v>1992</v>
      </c>
      <c r="F362" s="281">
        <v>39.700000000000003</v>
      </c>
      <c r="G362" s="281">
        <v>3.18</v>
      </c>
      <c r="H362" s="281">
        <v>6.4</v>
      </c>
      <c r="I362" s="281">
        <v>3.11</v>
      </c>
      <c r="J362" s="282">
        <v>2264.86</v>
      </c>
      <c r="K362" s="282">
        <v>30.11</v>
      </c>
      <c r="L362" s="282">
        <v>2264.86</v>
      </c>
      <c r="M362" s="287">
        <f>K362/L362</f>
        <v>1.3294419964147893E-2</v>
      </c>
      <c r="N362" s="284">
        <v>308.89999999999998</v>
      </c>
      <c r="O362" s="285">
        <f>M362*N362</f>
        <v>4.1066463269252838</v>
      </c>
      <c r="P362" s="285">
        <f>M362*60*1000</f>
        <v>797.66519784887362</v>
      </c>
      <c r="Q362" s="375">
        <f>P362*N362/1000</f>
        <v>246.39877961551704</v>
      </c>
    </row>
    <row r="363" spans="1:17" s="14" customFormat="1" ht="12.75" customHeight="1">
      <c r="A363" s="374"/>
      <c r="B363" s="279" t="s">
        <v>115</v>
      </c>
      <c r="C363" s="59" t="s">
        <v>92</v>
      </c>
      <c r="D363" s="280">
        <v>64</v>
      </c>
      <c r="E363" s="280">
        <v>1961</v>
      </c>
      <c r="F363" s="281">
        <v>52.808</v>
      </c>
      <c r="G363" s="281">
        <v>3.036</v>
      </c>
      <c r="H363" s="281">
        <v>10.24</v>
      </c>
      <c r="I363" s="281">
        <v>39.530999999999999</v>
      </c>
      <c r="J363" s="282">
        <v>2955.71</v>
      </c>
      <c r="K363" s="282">
        <v>39.530999999999999</v>
      </c>
      <c r="L363" s="282">
        <v>2955.71</v>
      </c>
      <c r="M363" s="283">
        <f>K363/L363</f>
        <v>1.3374451485429897E-2</v>
      </c>
      <c r="N363" s="284">
        <v>240.6</v>
      </c>
      <c r="O363" s="285">
        <f>M363*N363</f>
        <v>3.2178930273944331</v>
      </c>
      <c r="P363" s="285">
        <f>M363*60*1000</f>
        <v>802.46708912579379</v>
      </c>
      <c r="Q363" s="375">
        <f>P363*N363/1000</f>
        <v>193.07358164366599</v>
      </c>
    </row>
    <row r="364" spans="1:17" s="14" customFormat="1" ht="12.75" customHeight="1">
      <c r="A364" s="374"/>
      <c r="B364" s="279" t="s">
        <v>657</v>
      </c>
      <c r="C364" s="84" t="s">
        <v>641</v>
      </c>
      <c r="D364" s="279">
        <v>50</v>
      </c>
      <c r="E364" s="279">
        <v>1969</v>
      </c>
      <c r="F364" s="296">
        <f>SUM(G364+H364+I364)</f>
        <v>47</v>
      </c>
      <c r="G364" s="296">
        <v>4.5</v>
      </c>
      <c r="H364" s="296">
        <v>7.9</v>
      </c>
      <c r="I364" s="296">
        <v>34.6</v>
      </c>
      <c r="J364" s="297">
        <v>2582.6</v>
      </c>
      <c r="K364" s="297">
        <v>34.6</v>
      </c>
      <c r="L364" s="297">
        <v>2582.6</v>
      </c>
      <c r="M364" s="316">
        <f>SUM(K364/L364)</f>
        <v>1.3397351506234029E-2</v>
      </c>
      <c r="N364" s="299">
        <v>224</v>
      </c>
      <c r="O364" s="300">
        <f>SUM(M364*N364)</f>
        <v>3.0010067373964224</v>
      </c>
      <c r="P364" s="300">
        <f>SUM(M364*60*1000)</f>
        <v>803.84109037404176</v>
      </c>
      <c r="Q364" s="377">
        <f>SUM(O364*60)</f>
        <v>180.06040424378534</v>
      </c>
    </row>
    <row r="365" spans="1:17" s="14" customFormat="1" ht="12.75" customHeight="1">
      <c r="A365" s="374"/>
      <c r="B365" s="279" t="s">
        <v>564</v>
      </c>
      <c r="C365" s="335" t="s">
        <v>545</v>
      </c>
      <c r="D365" s="326">
        <v>45</v>
      </c>
      <c r="E365" s="327" t="s">
        <v>130</v>
      </c>
      <c r="F365" s="328">
        <v>42.79</v>
      </c>
      <c r="G365" s="328">
        <v>4.0599999999999996</v>
      </c>
      <c r="H365" s="328">
        <v>7.2</v>
      </c>
      <c r="I365" s="328">
        <v>31.53</v>
      </c>
      <c r="J365" s="329">
        <v>2350.1</v>
      </c>
      <c r="K365" s="330">
        <v>31.53</v>
      </c>
      <c r="L365" s="329">
        <v>2350.1</v>
      </c>
      <c r="M365" s="331">
        <f>K365/L365</f>
        <v>1.3416450363814307E-2</v>
      </c>
      <c r="N365" s="332">
        <v>223.8</v>
      </c>
      <c r="O365" s="333">
        <f>M365*N365</f>
        <v>3.0026015914216422</v>
      </c>
      <c r="P365" s="333">
        <f>M365*60*1000</f>
        <v>804.98702182885836</v>
      </c>
      <c r="Q365" s="381">
        <f>P365*N365/1000</f>
        <v>180.15609548529852</v>
      </c>
    </row>
    <row r="366" spans="1:17" s="14" customFormat="1" ht="12.75" customHeight="1">
      <c r="A366" s="374"/>
      <c r="B366" s="279" t="s">
        <v>278</v>
      </c>
      <c r="C366" s="84" t="s">
        <v>255</v>
      </c>
      <c r="D366" s="279">
        <v>6</v>
      </c>
      <c r="E366" s="279">
        <v>1970</v>
      </c>
      <c r="F366" s="296">
        <f>G366+H366+I366</f>
        <v>6</v>
      </c>
      <c r="G366" s="296">
        <v>0.9</v>
      </c>
      <c r="H366" s="296">
        <v>0</v>
      </c>
      <c r="I366" s="296">
        <v>5.0999999999999996</v>
      </c>
      <c r="J366" s="297">
        <v>379.07</v>
      </c>
      <c r="K366" s="297">
        <v>5.0999999999999996</v>
      </c>
      <c r="L366" s="297">
        <v>379.07</v>
      </c>
      <c r="M366" s="317">
        <f>K366/L366</f>
        <v>1.345397947608621E-2</v>
      </c>
      <c r="N366" s="299">
        <v>205.8</v>
      </c>
      <c r="O366" s="300">
        <f>M366*N366*1.09</f>
        <v>3.0180235840346112</v>
      </c>
      <c r="P366" s="300">
        <f>M366*60*1000</f>
        <v>807.23876856517268</v>
      </c>
      <c r="Q366" s="377">
        <f>P366*N366/1000</f>
        <v>166.12973857071253</v>
      </c>
    </row>
    <row r="367" spans="1:17" s="14" customFormat="1" ht="12.75" customHeight="1">
      <c r="A367" s="374"/>
      <c r="B367" s="279" t="s">
        <v>819</v>
      </c>
      <c r="C367" s="59" t="s">
        <v>801</v>
      </c>
      <c r="D367" s="280">
        <v>50</v>
      </c>
      <c r="E367" s="280">
        <v>1976</v>
      </c>
      <c r="F367" s="281">
        <v>35.5</v>
      </c>
      <c r="G367" s="281">
        <v>3.03</v>
      </c>
      <c r="H367" s="281">
        <v>8</v>
      </c>
      <c r="I367" s="281">
        <v>24.47</v>
      </c>
      <c r="J367" s="282">
        <v>1817.28</v>
      </c>
      <c r="K367" s="282">
        <v>24.47</v>
      </c>
      <c r="L367" s="282">
        <v>1817.28</v>
      </c>
      <c r="M367" s="287">
        <f>K367/L367</f>
        <v>1.3465178728649409E-2</v>
      </c>
      <c r="N367" s="284">
        <v>308.89999999999998</v>
      </c>
      <c r="O367" s="285">
        <f>M367*N367</f>
        <v>4.1593937092798026</v>
      </c>
      <c r="P367" s="285">
        <f>M367*60*1000</f>
        <v>807.9107237189645</v>
      </c>
      <c r="Q367" s="375">
        <f>P367*N367/1000</f>
        <v>249.56362255678812</v>
      </c>
    </row>
    <row r="368" spans="1:17" s="14" customFormat="1" ht="12.75" customHeight="1">
      <c r="A368" s="374"/>
      <c r="B368" s="295" t="s">
        <v>65</v>
      </c>
      <c r="C368" s="59" t="s">
        <v>60</v>
      </c>
      <c r="D368" s="280">
        <v>44</v>
      </c>
      <c r="E368" s="280">
        <v>1968</v>
      </c>
      <c r="F368" s="281">
        <f>G368+H368+I368</f>
        <v>34.215997999999999</v>
      </c>
      <c r="G368" s="281">
        <v>2.1733539999999998</v>
      </c>
      <c r="H368" s="281">
        <v>7.04</v>
      </c>
      <c r="I368" s="281">
        <v>25.002644</v>
      </c>
      <c r="J368" s="282">
        <v>1849.19</v>
      </c>
      <c r="K368" s="282">
        <f>I368</f>
        <v>25.002644</v>
      </c>
      <c r="L368" s="282">
        <f>J368</f>
        <v>1849.19</v>
      </c>
      <c r="M368" s="283">
        <f>K368/L368</f>
        <v>1.3520862647970191E-2</v>
      </c>
      <c r="N368" s="284">
        <f>N367</f>
        <v>308.89999999999998</v>
      </c>
      <c r="O368" s="285">
        <f>M368*N368</f>
        <v>4.1765944719579915</v>
      </c>
      <c r="P368" s="285">
        <f>M368*60*1000</f>
        <v>811.25175887821149</v>
      </c>
      <c r="Q368" s="375">
        <f>P368*N368/1000</f>
        <v>250.59566831747952</v>
      </c>
    </row>
    <row r="369" spans="1:17" s="14" customFormat="1" ht="12.75" customHeight="1">
      <c r="A369" s="374"/>
      <c r="B369" s="295" t="s">
        <v>792</v>
      </c>
      <c r="C369" s="59" t="s">
        <v>762</v>
      </c>
      <c r="D369" s="280">
        <v>28</v>
      </c>
      <c r="E369" s="280">
        <v>1981</v>
      </c>
      <c r="F369" s="281">
        <v>26.213999999999999</v>
      </c>
      <c r="G369" s="281">
        <v>2.427</v>
      </c>
      <c r="H369" s="281">
        <v>4.4800000000000004</v>
      </c>
      <c r="I369" s="281">
        <v>19.306999999999999</v>
      </c>
      <c r="J369" s="282">
        <v>1420.11</v>
      </c>
      <c r="K369" s="282">
        <v>19.306999999999999</v>
      </c>
      <c r="L369" s="282">
        <v>1420.11</v>
      </c>
      <c r="M369" s="287">
        <f>K369/L369</f>
        <v>1.3595425706459359E-2</v>
      </c>
      <c r="N369" s="284">
        <v>260.29199999999997</v>
      </c>
      <c r="O369" s="285">
        <f>M369*N369</f>
        <v>3.5387805479857191</v>
      </c>
      <c r="P369" s="285">
        <f>M369*60*1000</f>
        <v>815.72554238756152</v>
      </c>
      <c r="Q369" s="375">
        <f>P369*N369/1000</f>
        <v>212.32683287914313</v>
      </c>
    </row>
    <row r="370" spans="1:17" s="14" customFormat="1" ht="12.75" customHeight="1">
      <c r="A370" s="374"/>
      <c r="B370" s="295" t="s">
        <v>346</v>
      </c>
      <c r="C370" s="301" t="s">
        <v>341</v>
      </c>
      <c r="D370" s="302">
        <v>20</v>
      </c>
      <c r="E370" s="302">
        <v>1986</v>
      </c>
      <c r="F370" s="303">
        <v>20.460699999999999</v>
      </c>
      <c r="G370" s="303">
        <v>2.3162579999999999</v>
      </c>
      <c r="H370" s="303">
        <v>3.2</v>
      </c>
      <c r="I370" s="303">
        <v>14.944437000000001</v>
      </c>
      <c r="J370" s="304">
        <v>1094.49</v>
      </c>
      <c r="K370" s="304">
        <v>14.944437000000001</v>
      </c>
      <c r="L370" s="304">
        <v>1094.49</v>
      </c>
      <c r="M370" s="305">
        <v>1.3654247183619768E-2</v>
      </c>
      <c r="N370" s="306">
        <v>274.89800000000002</v>
      </c>
      <c r="O370" s="307">
        <v>3.7535252422827075</v>
      </c>
      <c r="P370" s="307">
        <v>819.25483101718612</v>
      </c>
      <c r="Q370" s="378">
        <v>225.21151453696243</v>
      </c>
    </row>
    <row r="371" spans="1:17" s="14" customFormat="1" ht="12.75" customHeight="1">
      <c r="A371" s="374"/>
      <c r="B371" s="279" t="s">
        <v>657</v>
      </c>
      <c r="C371" s="84" t="s">
        <v>639</v>
      </c>
      <c r="D371" s="279">
        <v>10</v>
      </c>
      <c r="E371" s="279">
        <v>1968</v>
      </c>
      <c r="F371" s="296">
        <f>SUM(G371+H371+I371)</f>
        <v>12.2</v>
      </c>
      <c r="G371" s="296">
        <v>1.5</v>
      </c>
      <c r="H371" s="296">
        <v>1.6</v>
      </c>
      <c r="I371" s="296">
        <v>9.1</v>
      </c>
      <c r="J371" s="297">
        <v>665.8</v>
      </c>
      <c r="K371" s="297">
        <v>9.1</v>
      </c>
      <c r="L371" s="297">
        <v>665.81</v>
      </c>
      <c r="M371" s="316">
        <f>SUM(K371/L371)</f>
        <v>1.3667562818221415E-2</v>
      </c>
      <c r="N371" s="299">
        <v>224</v>
      </c>
      <c r="O371" s="300">
        <f>SUM(M371*N371)</f>
        <v>3.061534071281597</v>
      </c>
      <c r="P371" s="300">
        <f>SUM(M371*60*1000)</f>
        <v>820.05376909328493</v>
      </c>
      <c r="Q371" s="377">
        <f>SUM(O371*60)</f>
        <v>183.69204427689581</v>
      </c>
    </row>
    <row r="372" spans="1:17" s="14" customFormat="1" ht="12.75" customHeight="1">
      <c r="A372" s="374"/>
      <c r="B372" s="295" t="s">
        <v>65</v>
      </c>
      <c r="C372" s="59" t="s">
        <v>64</v>
      </c>
      <c r="D372" s="280">
        <v>22</v>
      </c>
      <c r="E372" s="280">
        <v>1987</v>
      </c>
      <c r="F372" s="281">
        <f>G372+H372+I372</f>
        <v>19.630998999999999</v>
      </c>
      <c r="G372" s="281">
        <v>1.40951</v>
      </c>
      <c r="H372" s="281">
        <v>3.4</v>
      </c>
      <c r="I372" s="281">
        <v>14.821489</v>
      </c>
      <c r="J372" s="282">
        <v>1081.6300000000001</v>
      </c>
      <c r="K372" s="282">
        <f>I372</f>
        <v>14.821489</v>
      </c>
      <c r="L372" s="282">
        <f>J372</f>
        <v>1081.6300000000001</v>
      </c>
      <c r="M372" s="283">
        <f>K372/L372</f>
        <v>1.3702919667538805E-2</v>
      </c>
      <c r="N372" s="284">
        <f>N371</f>
        <v>224</v>
      </c>
      <c r="O372" s="285">
        <f>M372*N372</f>
        <v>3.0694540055286921</v>
      </c>
      <c r="P372" s="285">
        <f>M372*60*1000</f>
        <v>822.1751800523283</v>
      </c>
      <c r="Q372" s="375">
        <f>P372*N372/1000</f>
        <v>184.16724033172156</v>
      </c>
    </row>
    <row r="373" spans="1:17" s="14" customFormat="1" ht="12.75" customHeight="1">
      <c r="A373" s="374"/>
      <c r="B373" s="279" t="s">
        <v>115</v>
      </c>
      <c r="C373" s="59" t="s">
        <v>93</v>
      </c>
      <c r="D373" s="280">
        <v>60</v>
      </c>
      <c r="E373" s="280">
        <v>1983</v>
      </c>
      <c r="F373" s="281">
        <v>60.767000000000003</v>
      </c>
      <c r="G373" s="281">
        <v>6.4589999999999996</v>
      </c>
      <c r="H373" s="281">
        <v>9.6</v>
      </c>
      <c r="I373" s="281">
        <v>44.707000000000001</v>
      </c>
      <c r="J373" s="282">
        <v>3251.55</v>
      </c>
      <c r="K373" s="282">
        <v>44.707000000000001</v>
      </c>
      <c r="L373" s="282">
        <v>3251.55</v>
      </c>
      <c r="M373" s="283">
        <f>K373/L373</f>
        <v>1.3749442573541848E-2</v>
      </c>
      <c r="N373" s="284">
        <v>240.6</v>
      </c>
      <c r="O373" s="285">
        <f>M373*N373</f>
        <v>3.3081158831941688</v>
      </c>
      <c r="P373" s="285">
        <f>M373*60*1000</f>
        <v>824.96655441251085</v>
      </c>
      <c r="Q373" s="375">
        <f>P373*N373/1000</f>
        <v>198.4869529916501</v>
      </c>
    </row>
    <row r="374" spans="1:17" s="14" customFormat="1" ht="12.75" customHeight="1">
      <c r="A374" s="374"/>
      <c r="B374" s="295" t="s">
        <v>346</v>
      </c>
      <c r="C374" s="301" t="s">
        <v>342</v>
      </c>
      <c r="D374" s="302">
        <v>20</v>
      </c>
      <c r="E374" s="302">
        <v>1983</v>
      </c>
      <c r="F374" s="303">
        <v>20.166</v>
      </c>
      <c r="G374" s="303">
        <v>2.6951849999999999</v>
      </c>
      <c r="H374" s="303">
        <v>3.2</v>
      </c>
      <c r="I374" s="303">
        <v>14.270810000000001</v>
      </c>
      <c r="J374" s="304">
        <v>1037.5</v>
      </c>
      <c r="K374" s="304">
        <v>14.270810000000001</v>
      </c>
      <c r="L374" s="304">
        <v>1037.5</v>
      </c>
      <c r="M374" s="305">
        <v>1.3754997590361447E-2</v>
      </c>
      <c r="N374" s="306">
        <v>274.89800000000002</v>
      </c>
      <c r="O374" s="307">
        <v>3.7812213275951816</v>
      </c>
      <c r="P374" s="307">
        <v>825.29985542168686</v>
      </c>
      <c r="Q374" s="378">
        <v>226.87327965571089</v>
      </c>
    </row>
    <row r="375" spans="1:17" s="14" customFormat="1" ht="12.75" customHeight="1">
      <c r="A375" s="374"/>
      <c r="B375" s="295" t="s">
        <v>401</v>
      </c>
      <c r="C375" s="301" t="s">
        <v>388</v>
      </c>
      <c r="D375" s="302">
        <v>40</v>
      </c>
      <c r="E375" s="302">
        <v>1973</v>
      </c>
      <c r="F375" s="303">
        <v>40.511000000000003</v>
      </c>
      <c r="G375" s="303">
        <v>3.1619999999999999</v>
      </c>
      <c r="H375" s="303">
        <v>6.4</v>
      </c>
      <c r="I375" s="303">
        <v>30.949000000000002</v>
      </c>
      <c r="J375" s="304">
        <v>2247.54</v>
      </c>
      <c r="K375" s="304">
        <v>30.949000000000002</v>
      </c>
      <c r="L375" s="304">
        <v>2247.54</v>
      </c>
      <c r="M375" s="305">
        <v>1.3770166493143617E-2</v>
      </c>
      <c r="N375" s="306">
        <v>289.286</v>
      </c>
      <c r="O375" s="307">
        <v>3.9835163841355441</v>
      </c>
      <c r="P375" s="307">
        <v>826.20998958861708</v>
      </c>
      <c r="Q375" s="378">
        <v>239.01098304813269</v>
      </c>
    </row>
    <row r="376" spans="1:17" s="14" customFormat="1" ht="12.75" customHeight="1">
      <c r="A376" s="374"/>
      <c r="B376" s="295" t="s">
        <v>718</v>
      </c>
      <c r="C376" s="84" t="s">
        <v>683</v>
      </c>
      <c r="D376" s="279">
        <v>45</v>
      </c>
      <c r="E376" s="279">
        <v>1992</v>
      </c>
      <c r="F376" s="296">
        <v>50.93</v>
      </c>
      <c r="G376" s="296">
        <v>4.5175999999999998</v>
      </c>
      <c r="H376" s="296">
        <v>7.2</v>
      </c>
      <c r="I376" s="296">
        <v>39.212400000000002</v>
      </c>
      <c r="J376" s="297">
        <v>2843.99</v>
      </c>
      <c r="K376" s="297">
        <v>39.212400000000002</v>
      </c>
      <c r="L376" s="297">
        <v>2843.99</v>
      </c>
      <c r="M376" s="316">
        <f>K376/L376</f>
        <v>1.3787812193432468E-2</v>
      </c>
      <c r="N376" s="299">
        <v>211.678</v>
      </c>
      <c r="O376" s="300">
        <f>K376*N376/J376</f>
        <v>2.9185765094813982</v>
      </c>
      <c r="P376" s="300">
        <f>M376*60*1000</f>
        <v>827.26873160594801</v>
      </c>
      <c r="Q376" s="377">
        <f>O376*60</f>
        <v>175.1145905688839</v>
      </c>
    </row>
    <row r="377" spans="1:17" s="14" customFormat="1" ht="12.75" customHeight="1">
      <c r="A377" s="374"/>
      <c r="B377" s="279" t="s">
        <v>564</v>
      </c>
      <c r="C377" s="334" t="s">
        <v>546</v>
      </c>
      <c r="D377" s="326">
        <v>107</v>
      </c>
      <c r="E377" s="327" t="s">
        <v>130</v>
      </c>
      <c r="F377" s="328">
        <v>60.68</v>
      </c>
      <c r="G377" s="328">
        <v>6.97</v>
      </c>
      <c r="H377" s="328">
        <v>17.28</v>
      </c>
      <c r="I377" s="328">
        <v>36.43</v>
      </c>
      <c r="J377" s="329">
        <v>2632.02</v>
      </c>
      <c r="K377" s="330">
        <v>36.15</v>
      </c>
      <c r="L377" s="329">
        <v>2611.6799999999998</v>
      </c>
      <c r="M377" s="331">
        <f>K377/L377</f>
        <v>1.3841665135085463E-2</v>
      </c>
      <c r="N377" s="332">
        <v>223.8</v>
      </c>
      <c r="O377" s="333">
        <f>M377*N377</f>
        <v>3.0977646572321267</v>
      </c>
      <c r="P377" s="333">
        <f>M377*60*1000</f>
        <v>830.4999081051277</v>
      </c>
      <c r="Q377" s="381">
        <f>P377*N377/1000</f>
        <v>185.8658794339276</v>
      </c>
    </row>
    <row r="378" spans="1:17" s="14" customFormat="1" ht="12.75" customHeight="1">
      <c r="A378" s="374"/>
      <c r="B378" s="279" t="s">
        <v>819</v>
      </c>
      <c r="C378" s="59" t="s">
        <v>798</v>
      </c>
      <c r="D378" s="280">
        <v>26</v>
      </c>
      <c r="E378" s="280">
        <v>1962</v>
      </c>
      <c r="F378" s="281">
        <v>20.36</v>
      </c>
      <c r="G378" s="281">
        <v>2.08</v>
      </c>
      <c r="H378" s="281">
        <v>3.68</v>
      </c>
      <c r="I378" s="281">
        <v>14.59</v>
      </c>
      <c r="J378" s="282">
        <v>1053.94</v>
      </c>
      <c r="K378" s="282">
        <v>14.59</v>
      </c>
      <c r="L378" s="282">
        <v>1053.94</v>
      </c>
      <c r="M378" s="287">
        <f>K378/L378</f>
        <v>1.3843292787065677E-2</v>
      </c>
      <c r="N378" s="284">
        <v>308.89999999999998</v>
      </c>
      <c r="O378" s="285">
        <f>M378*N378</f>
        <v>4.2761931419245869</v>
      </c>
      <c r="P378" s="285">
        <f>M378*60*1000</f>
        <v>830.59756722394059</v>
      </c>
      <c r="Q378" s="375">
        <f>P378*N378/1000</f>
        <v>256.57158851547524</v>
      </c>
    </row>
    <row r="379" spans="1:17" s="14" customFormat="1" ht="12.75" customHeight="1">
      <c r="A379" s="374"/>
      <c r="B379" s="295" t="s">
        <v>401</v>
      </c>
      <c r="C379" s="301" t="s">
        <v>392</v>
      </c>
      <c r="D379" s="302">
        <v>45</v>
      </c>
      <c r="E379" s="302">
        <v>1983</v>
      </c>
      <c r="F379" s="303">
        <v>40.165999999999997</v>
      </c>
      <c r="G379" s="303">
        <v>2.754</v>
      </c>
      <c r="H379" s="303">
        <v>6.88</v>
      </c>
      <c r="I379" s="303">
        <v>30.532003</v>
      </c>
      <c r="J379" s="304">
        <v>2205.25</v>
      </c>
      <c r="K379" s="304">
        <v>30.532003</v>
      </c>
      <c r="L379" s="304">
        <v>2205.25</v>
      </c>
      <c r="M379" s="305">
        <v>1.3845143634508559E-2</v>
      </c>
      <c r="N379" s="306">
        <v>289.286</v>
      </c>
      <c r="O379" s="307">
        <v>4.0052062214524433</v>
      </c>
      <c r="P379" s="307">
        <v>830.70861807051358</v>
      </c>
      <c r="Q379" s="378">
        <v>240.31237328714658</v>
      </c>
    </row>
    <row r="380" spans="1:17" s="14" customFormat="1" ht="12.75" customHeight="1">
      <c r="A380" s="374"/>
      <c r="B380" s="279" t="s">
        <v>278</v>
      </c>
      <c r="C380" s="84" t="s">
        <v>261</v>
      </c>
      <c r="D380" s="279">
        <v>40</v>
      </c>
      <c r="E380" s="279">
        <v>1987</v>
      </c>
      <c r="F380" s="296">
        <f>G380+H380+I380</f>
        <v>40.5</v>
      </c>
      <c r="G380" s="296">
        <v>2.6</v>
      </c>
      <c r="H380" s="296">
        <v>6.4</v>
      </c>
      <c r="I380" s="296">
        <v>31.5</v>
      </c>
      <c r="J380" s="297">
        <v>2272</v>
      </c>
      <c r="K380" s="297">
        <v>31.5</v>
      </c>
      <c r="L380" s="297">
        <v>2272</v>
      </c>
      <c r="M380" s="317">
        <f>K380/L380</f>
        <v>1.386443661971831E-2</v>
      </c>
      <c r="N380" s="299">
        <v>205.8</v>
      </c>
      <c r="O380" s="300">
        <f>M380*N380*1.09</f>
        <v>3.1100981514084514</v>
      </c>
      <c r="P380" s="300">
        <f>M380*60*1000</f>
        <v>831.86619718309862</v>
      </c>
      <c r="Q380" s="377">
        <f>P380*N380/1000</f>
        <v>171.1980633802817</v>
      </c>
    </row>
    <row r="381" spans="1:17" s="14" customFormat="1" ht="12.75" customHeight="1">
      <c r="A381" s="374"/>
      <c r="B381" s="279" t="s">
        <v>481</v>
      </c>
      <c r="C381" s="336" t="s">
        <v>462</v>
      </c>
      <c r="D381" s="289">
        <v>14</v>
      </c>
      <c r="E381" s="289">
        <v>1981</v>
      </c>
      <c r="F381" s="290">
        <v>14.606999999999999</v>
      </c>
      <c r="G381" s="290">
        <v>1.7168000000000001</v>
      </c>
      <c r="H381" s="290">
        <v>2.08</v>
      </c>
      <c r="I381" s="290">
        <v>10.810200999999999</v>
      </c>
      <c r="J381" s="291">
        <v>779.03</v>
      </c>
      <c r="K381" s="291">
        <v>10.810200999999999</v>
      </c>
      <c r="L381" s="291">
        <v>779.03</v>
      </c>
      <c r="M381" s="292">
        <v>1.3876488710319242E-2</v>
      </c>
      <c r="N381" s="293">
        <v>276.42400000000004</v>
      </c>
      <c r="O381" s="294">
        <v>3.8357945152612865</v>
      </c>
      <c r="P381" s="294">
        <v>832.58932261915447</v>
      </c>
      <c r="Q381" s="376">
        <v>230.1476709156772</v>
      </c>
    </row>
    <row r="382" spans="1:17" s="14" customFormat="1" ht="12.75" customHeight="1">
      <c r="A382" s="374"/>
      <c r="B382" s="279" t="s">
        <v>67</v>
      </c>
      <c r="C382" s="59" t="s">
        <v>75</v>
      </c>
      <c r="D382" s="280">
        <v>14</v>
      </c>
      <c r="E382" s="280">
        <v>1994</v>
      </c>
      <c r="F382" s="281">
        <v>17.7</v>
      </c>
      <c r="G382" s="281">
        <v>1.22</v>
      </c>
      <c r="H382" s="281">
        <v>2.2400000000000002</v>
      </c>
      <c r="I382" s="281">
        <v>14.24</v>
      </c>
      <c r="J382" s="282">
        <v>1025</v>
      </c>
      <c r="K382" s="282">
        <v>14.24</v>
      </c>
      <c r="L382" s="282">
        <v>1025</v>
      </c>
      <c r="M382" s="283">
        <f>K382/L382</f>
        <v>1.3892682926829268E-2</v>
      </c>
      <c r="N382" s="284">
        <v>204.81</v>
      </c>
      <c r="O382" s="285">
        <f>M382*N382</f>
        <v>2.8453603902439024</v>
      </c>
      <c r="P382" s="285">
        <f>M382*60*1000</f>
        <v>833.56097560975604</v>
      </c>
      <c r="Q382" s="375">
        <f>P382*N382/1000</f>
        <v>170.72162341463414</v>
      </c>
    </row>
    <row r="383" spans="1:17" s="14" customFormat="1" ht="12.75" customHeight="1">
      <c r="A383" s="374"/>
      <c r="B383" s="295" t="s">
        <v>792</v>
      </c>
      <c r="C383" s="59" t="s">
        <v>772</v>
      </c>
      <c r="D383" s="280">
        <v>19</v>
      </c>
      <c r="E383" s="280">
        <v>1989</v>
      </c>
      <c r="F383" s="281">
        <v>17.766999999999999</v>
      </c>
      <c r="G383" s="281">
        <v>0.96299999999999997</v>
      </c>
      <c r="H383" s="281">
        <v>2.88</v>
      </c>
      <c r="I383" s="281">
        <v>13.923999999999999</v>
      </c>
      <c r="J383" s="282">
        <v>1068.04</v>
      </c>
      <c r="K383" s="282">
        <v>12.625</v>
      </c>
      <c r="L383" s="282">
        <v>908.39</v>
      </c>
      <c r="M383" s="287">
        <f>K383/L383</f>
        <v>1.3898215524169135E-2</v>
      </c>
      <c r="N383" s="284">
        <v>260.29199999999997</v>
      </c>
      <c r="O383" s="285">
        <f>M383*N383</f>
        <v>3.617594315217032</v>
      </c>
      <c r="P383" s="285">
        <f>M383*60*1000</f>
        <v>833.89293145014813</v>
      </c>
      <c r="Q383" s="375">
        <f>P383*N383/1000</f>
        <v>217.05565891302194</v>
      </c>
    </row>
    <row r="384" spans="1:17" s="14" customFormat="1" ht="12.75" customHeight="1">
      <c r="A384" s="374"/>
      <c r="B384" s="295" t="s">
        <v>718</v>
      </c>
      <c r="C384" s="84" t="s">
        <v>700</v>
      </c>
      <c r="D384" s="279">
        <v>30</v>
      </c>
      <c r="E384" s="279">
        <v>1992</v>
      </c>
      <c r="F384" s="296">
        <v>31.92</v>
      </c>
      <c r="G384" s="296">
        <v>5.1952400000000001</v>
      </c>
      <c r="H384" s="296">
        <v>4.8</v>
      </c>
      <c r="I384" s="296">
        <v>21.924759999999999</v>
      </c>
      <c r="J384" s="297">
        <v>1576.72</v>
      </c>
      <c r="K384" s="297">
        <v>21.924759999999999</v>
      </c>
      <c r="L384" s="297">
        <v>1576.72</v>
      </c>
      <c r="M384" s="316">
        <f>K384/L384</f>
        <v>1.3905297072403469E-2</v>
      </c>
      <c r="N384" s="299">
        <v>211.678</v>
      </c>
      <c r="O384" s="300">
        <f>K384*N384/J384</f>
        <v>2.9434454736922215</v>
      </c>
      <c r="P384" s="300">
        <f>M384*60*1000</f>
        <v>834.31782434420825</v>
      </c>
      <c r="Q384" s="377">
        <f>O384*60</f>
        <v>176.60672842153329</v>
      </c>
    </row>
    <row r="385" spans="1:17" s="14" customFormat="1" ht="12.75" customHeight="1">
      <c r="A385" s="374"/>
      <c r="B385" s="295" t="s">
        <v>250</v>
      </c>
      <c r="C385" s="84" t="s">
        <v>225</v>
      </c>
      <c r="D385" s="279">
        <v>46</v>
      </c>
      <c r="E385" s="279">
        <v>1960</v>
      </c>
      <c r="F385" s="296">
        <f>SUM(G385:I385)</f>
        <v>25.638000000000002</v>
      </c>
      <c r="G385" s="296">
        <v>0</v>
      </c>
      <c r="H385" s="296">
        <v>0</v>
      </c>
      <c r="I385" s="296">
        <v>25.638000000000002</v>
      </c>
      <c r="J385" s="297">
        <v>1833.82</v>
      </c>
      <c r="K385" s="297">
        <v>25.638000000000002</v>
      </c>
      <c r="L385" s="297">
        <v>1833.82</v>
      </c>
      <c r="M385" s="298">
        <f>K385/L385</f>
        <v>1.3980652408633346E-2</v>
      </c>
      <c r="N385" s="299">
        <v>280.3</v>
      </c>
      <c r="O385" s="300">
        <f>M385*N385</f>
        <v>3.918776870139927</v>
      </c>
      <c r="P385" s="300">
        <f>M385*60*1000</f>
        <v>838.83914451800081</v>
      </c>
      <c r="Q385" s="377">
        <f>P385*N385/1000</f>
        <v>235.12661220839564</v>
      </c>
    </row>
    <row r="386" spans="1:17" s="14" customFormat="1" ht="12.75" customHeight="1" thickBot="1">
      <c r="A386" s="382"/>
      <c r="B386" s="383" t="s">
        <v>250</v>
      </c>
      <c r="C386" s="384" t="s">
        <v>226</v>
      </c>
      <c r="D386" s="385">
        <v>85</v>
      </c>
      <c r="E386" s="385">
        <v>1969</v>
      </c>
      <c r="F386" s="386">
        <f>SUM(G386:I386)</f>
        <v>54.835000000000001</v>
      </c>
      <c r="G386" s="386">
        <v>0</v>
      </c>
      <c r="H386" s="386">
        <v>0</v>
      </c>
      <c r="I386" s="386">
        <v>54.835000000000001</v>
      </c>
      <c r="J386" s="387">
        <v>3919.55</v>
      </c>
      <c r="K386" s="387">
        <v>54.835000000000001</v>
      </c>
      <c r="L386" s="387">
        <v>3919.55</v>
      </c>
      <c r="M386" s="388">
        <f>K386/L386</f>
        <v>1.3990126417573445E-2</v>
      </c>
      <c r="N386" s="389">
        <v>280.3</v>
      </c>
      <c r="O386" s="390">
        <f>M386*N386</f>
        <v>3.9214324348458369</v>
      </c>
      <c r="P386" s="390">
        <f>M386*60*1000</f>
        <v>839.4075850544067</v>
      </c>
      <c r="Q386" s="391">
        <f>P386*N386/1000</f>
        <v>235.2859460907502</v>
      </c>
    </row>
    <row r="387" spans="1:17" s="14" customFormat="1" ht="11.25" customHeight="1">
      <c r="A387" s="62" t="s">
        <v>31</v>
      </c>
      <c r="B387" s="26" t="s">
        <v>564</v>
      </c>
      <c r="C387" s="261" t="s">
        <v>543</v>
      </c>
      <c r="D387" s="262">
        <v>18</v>
      </c>
      <c r="E387" s="263" t="s">
        <v>130</v>
      </c>
      <c r="F387" s="264">
        <v>17.670000000000002</v>
      </c>
      <c r="G387" s="264">
        <v>1.52</v>
      </c>
      <c r="H387" s="264">
        <v>2.88</v>
      </c>
      <c r="I387" s="264">
        <v>13.27</v>
      </c>
      <c r="J387" s="265">
        <v>946.37</v>
      </c>
      <c r="K387" s="266">
        <v>13.27</v>
      </c>
      <c r="L387" s="265">
        <v>946.37</v>
      </c>
      <c r="M387" s="267">
        <f>K387/L387</f>
        <v>1.4021999852066315E-2</v>
      </c>
      <c r="N387" s="268">
        <v>223.8</v>
      </c>
      <c r="O387" s="269">
        <f>M387*N387</f>
        <v>3.1381235668924417</v>
      </c>
      <c r="P387" s="269">
        <f>M387*60*1000</f>
        <v>841.31999112397898</v>
      </c>
      <c r="Q387" s="270">
        <f>P387*N387/1000</f>
        <v>188.28741401354651</v>
      </c>
    </row>
    <row r="388" spans="1:17" s="14" customFormat="1" ht="12.75" customHeight="1">
      <c r="A388" s="63"/>
      <c r="B388" s="43" t="s">
        <v>401</v>
      </c>
      <c r="C388" s="44" t="s">
        <v>389</v>
      </c>
      <c r="D388" s="45">
        <v>55</v>
      </c>
      <c r="E388" s="45">
        <v>1968</v>
      </c>
      <c r="F388" s="153">
        <v>48.311</v>
      </c>
      <c r="G388" s="153">
        <v>4.5389999999999997</v>
      </c>
      <c r="H388" s="153">
        <v>8.8000000000000007</v>
      </c>
      <c r="I388" s="153">
        <v>34.972000999999999</v>
      </c>
      <c r="J388" s="154">
        <v>2493.39</v>
      </c>
      <c r="K388" s="154">
        <v>34.972000999999999</v>
      </c>
      <c r="L388" s="154">
        <v>2493.39</v>
      </c>
      <c r="M388" s="155">
        <v>1.402588483951568E-2</v>
      </c>
      <c r="N388" s="46">
        <v>289.286</v>
      </c>
      <c r="O388" s="156">
        <v>4.0574921216841329</v>
      </c>
      <c r="P388" s="156">
        <v>841.55309037094082</v>
      </c>
      <c r="Q388" s="271">
        <v>243.44952730104799</v>
      </c>
    </row>
    <row r="389" spans="1:17" s="14" customFormat="1" ht="12.75" customHeight="1">
      <c r="A389" s="63"/>
      <c r="B389" s="18" t="s">
        <v>67</v>
      </c>
      <c r="C389" s="21" t="s">
        <v>74</v>
      </c>
      <c r="D389" s="22">
        <v>48</v>
      </c>
      <c r="E389" s="22">
        <v>1979</v>
      </c>
      <c r="F389" s="143">
        <v>46.1</v>
      </c>
      <c r="G389" s="143">
        <v>4.6900000000000004</v>
      </c>
      <c r="H389" s="143">
        <v>7.68</v>
      </c>
      <c r="I389" s="143">
        <v>33.729999999999997</v>
      </c>
      <c r="J389" s="144">
        <v>2401</v>
      </c>
      <c r="K389" s="144">
        <v>33.729999999999997</v>
      </c>
      <c r="L389" s="144">
        <v>2401</v>
      </c>
      <c r="M389" s="151">
        <f>K389/L389</f>
        <v>1.4048313202832152E-2</v>
      </c>
      <c r="N389" s="29">
        <v>204.81</v>
      </c>
      <c r="O389" s="146">
        <f>M389*N389</f>
        <v>2.8772350270720533</v>
      </c>
      <c r="P389" s="146">
        <f>M389*60*1000</f>
        <v>842.89879216992915</v>
      </c>
      <c r="Q389" s="274">
        <f>P389*N389/1000</f>
        <v>172.63410162432319</v>
      </c>
    </row>
    <row r="390" spans="1:17" s="14" customFormat="1" ht="12.75" customHeight="1">
      <c r="A390" s="63"/>
      <c r="B390" s="18" t="s">
        <v>67</v>
      </c>
      <c r="C390" s="21" t="s">
        <v>71</v>
      </c>
      <c r="D390" s="22">
        <v>13</v>
      </c>
      <c r="E390" s="22">
        <v>2003</v>
      </c>
      <c r="F390" s="143">
        <v>12.3</v>
      </c>
      <c r="G390" s="143">
        <v>0.81599999999999995</v>
      </c>
      <c r="H390" s="143">
        <v>2.1</v>
      </c>
      <c r="I390" s="143">
        <v>9.3800000000000008</v>
      </c>
      <c r="J390" s="144">
        <v>666</v>
      </c>
      <c r="K390" s="144">
        <v>9.3800000000000008</v>
      </c>
      <c r="L390" s="144">
        <v>666</v>
      </c>
      <c r="M390" s="151">
        <f>K390/L390</f>
        <v>1.4084084084084085E-2</v>
      </c>
      <c r="N390" s="29">
        <v>204.81</v>
      </c>
      <c r="O390" s="146">
        <f>M390*N390</f>
        <v>2.8845612612612617</v>
      </c>
      <c r="P390" s="146">
        <f>M390*60*1000</f>
        <v>845.04504504504507</v>
      </c>
      <c r="Q390" s="274">
        <f>P390*N390/1000</f>
        <v>173.07367567567567</v>
      </c>
    </row>
    <row r="391" spans="1:17" s="14" customFormat="1" ht="12.75" customHeight="1">
      <c r="A391" s="63"/>
      <c r="B391" s="43" t="s">
        <v>375</v>
      </c>
      <c r="C391" s="40" t="s">
        <v>359</v>
      </c>
      <c r="D391" s="41">
        <v>26</v>
      </c>
      <c r="E391" s="41">
        <v>1985</v>
      </c>
      <c r="F391" s="147">
        <v>19.949000000000002</v>
      </c>
      <c r="G391" s="147">
        <v>0</v>
      </c>
      <c r="H391" s="147">
        <v>0</v>
      </c>
      <c r="I391" s="147">
        <v>19.948998000000003</v>
      </c>
      <c r="J391" s="148">
        <v>1415.92</v>
      </c>
      <c r="K391" s="148">
        <v>19.948998000000003</v>
      </c>
      <c r="L391" s="148">
        <v>1415.92</v>
      </c>
      <c r="M391" s="149">
        <v>1.4089071416464208E-2</v>
      </c>
      <c r="N391" s="42">
        <v>278.93100000000004</v>
      </c>
      <c r="O391" s="150">
        <v>3.9298787792657786</v>
      </c>
      <c r="P391" s="150">
        <v>845.34428498785257</v>
      </c>
      <c r="Q391" s="276">
        <v>235.79272675594672</v>
      </c>
    </row>
    <row r="392" spans="1:17" s="14" customFormat="1" ht="12.75" customHeight="1">
      <c r="A392" s="63"/>
      <c r="B392" s="43" t="s">
        <v>401</v>
      </c>
      <c r="C392" s="44" t="s">
        <v>390</v>
      </c>
      <c r="D392" s="45">
        <v>40</v>
      </c>
      <c r="E392" s="45">
        <v>1972</v>
      </c>
      <c r="F392" s="153">
        <v>41.216000000000001</v>
      </c>
      <c r="G392" s="153">
        <v>3.2639999999999998</v>
      </c>
      <c r="H392" s="153">
        <v>6.4</v>
      </c>
      <c r="I392" s="153">
        <v>31.552001000000001</v>
      </c>
      <c r="J392" s="154">
        <v>2236.87</v>
      </c>
      <c r="K392" s="154">
        <v>31.552001000000001</v>
      </c>
      <c r="L392" s="154">
        <v>2236.87</v>
      </c>
      <c r="M392" s="155">
        <v>1.4105424544117451E-2</v>
      </c>
      <c r="N392" s="46">
        <v>289.286</v>
      </c>
      <c r="O392" s="156">
        <v>4.0805018446695609</v>
      </c>
      <c r="P392" s="156">
        <v>846.32547264704704</v>
      </c>
      <c r="Q392" s="271">
        <v>244.83011068017365</v>
      </c>
    </row>
    <row r="393" spans="1:17" s="14" customFormat="1" ht="12.75" customHeight="1">
      <c r="A393" s="63"/>
      <c r="B393" s="43" t="s">
        <v>718</v>
      </c>
      <c r="C393" s="24" t="s">
        <v>702</v>
      </c>
      <c r="D393" s="18">
        <v>40</v>
      </c>
      <c r="E393" s="18">
        <v>1973</v>
      </c>
      <c r="F393" s="139">
        <v>45.54</v>
      </c>
      <c r="G393" s="139">
        <v>3.1623199999999998</v>
      </c>
      <c r="H393" s="139">
        <v>6.16</v>
      </c>
      <c r="I393" s="139">
        <v>36.217680000000001</v>
      </c>
      <c r="J393" s="140">
        <v>2567.4</v>
      </c>
      <c r="K393" s="140">
        <v>36.217680000000001</v>
      </c>
      <c r="L393" s="140">
        <v>2567.4</v>
      </c>
      <c r="M393" s="81">
        <f>K393/L393</f>
        <v>1.4106753914465997E-2</v>
      </c>
      <c r="N393" s="30">
        <v>211.678</v>
      </c>
      <c r="O393" s="142">
        <f>K393*N393/J393</f>
        <v>2.9860894551063333</v>
      </c>
      <c r="P393" s="142">
        <f>M393*60*1000</f>
        <v>846.40523486795985</v>
      </c>
      <c r="Q393" s="273">
        <f>O393*60</f>
        <v>179.16536730638001</v>
      </c>
    </row>
    <row r="394" spans="1:17" ht="12.75" customHeight="1">
      <c r="A394" s="63"/>
      <c r="B394" s="43" t="s">
        <v>718</v>
      </c>
      <c r="C394" s="24" t="s">
        <v>699</v>
      </c>
      <c r="D394" s="18">
        <v>50</v>
      </c>
      <c r="E394" s="18">
        <v>1975</v>
      </c>
      <c r="F394" s="139">
        <v>45.95</v>
      </c>
      <c r="G394" s="139">
        <v>3.1619999999999999</v>
      </c>
      <c r="H394" s="139">
        <v>7.68</v>
      </c>
      <c r="I394" s="139">
        <v>35.107999999999997</v>
      </c>
      <c r="J394" s="140">
        <v>2485.16</v>
      </c>
      <c r="K394" s="140">
        <v>35.107999999999997</v>
      </c>
      <c r="L394" s="140">
        <v>2485.16</v>
      </c>
      <c r="M394" s="81">
        <f>K394/L394</f>
        <v>1.4127058217579551E-2</v>
      </c>
      <c r="N394" s="30">
        <v>211.678</v>
      </c>
      <c r="O394" s="142">
        <f>K394*N394/J394</f>
        <v>2.9903874293808044</v>
      </c>
      <c r="P394" s="142">
        <f>M394*60*1000</f>
        <v>847.62349305477301</v>
      </c>
      <c r="Q394" s="273">
        <f>O394*60</f>
        <v>179.42324576284827</v>
      </c>
    </row>
    <row r="395" spans="1:17" ht="12.75" customHeight="1">
      <c r="A395" s="63"/>
      <c r="B395" s="43" t="s">
        <v>792</v>
      </c>
      <c r="C395" s="21" t="s">
        <v>773</v>
      </c>
      <c r="D395" s="22">
        <v>20</v>
      </c>
      <c r="E395" s="22">
        <v>1974</v>
      </c>
      <c r="F395" s="143">
        <v>25.643000000000001</v>
      </c>
      <c r="G395" s="143">
        <v>2.4990000000000001</v>
      </c>
      <c r="H395" s="143">
        <v>3.2</v>
      </c>
      <c r="I395" s="143">
        <v>19.943999999999999</v>
      </c>
      <c r="J395" s="144">
        <v>1409.61</v>
      </c>
      <c r="K395" s="144">
        <v>19.943999999999999</v>
      </c>
      <c r="L395" s="144">
        <v>1409.61</v>
      </c>
      <c r="M395" s="145">
        <f>K395/L395</f>
        <v>1.4148594292038224E-2</v>
      </c>
      <c r="N395" s="29">
        <v>260.29199999999997</v>
      </c>
      <c r="O395" s="146">
        <f>M395*N395</f>
        <v>3.6827659054632131</v>
      </c>
      <c r="P395" s="146">
        <f>M395*60*1000</f>
        <v>848.91565752229349</v>
      </c>
      <c r="Q395" s="274">
        <f>P395*N395/1000</f>
        <v>220.96595432779282</v>
      </c>
    </row>
    <row r="396" spans="1:17" ht="13.5" customHeight="1">
      <c r="A396" s="63"/>
      <c r="B396" s="43" t="s">
        <v>375</v>
      </c>
      <c r="C396" s="40" t="s">
        <v>360</v>
      </c>
      <c r="D396" s="41">
        <v>40</v>
      </c>
      <c r="E396" s="41">
        <v>1982</v>
      </c>
      <c r="F396" s="147">
        <v>38.241999999999997</v>
      </c>
      <c r="G396" s="147">
        <v>4.3119480000000001</v>
      </c>
      <c r="H396" s="147">
        <v>6.4</v>
      </c>
      <c r="I396" s="147">
        <v>27.530049000000002</v>
      </c>
      <c r="J396" s="148">
        <v>1944.42</v>
      </c>
      <c r="K396" s="148">
        <v>27.530049000000002</v>
      </c>
      <c r="L396" s="148">
        <v>1944.42</v>
      </c>
      <c r="M396" s="149">
        <v>1.4158488906717686E-2</v>
      </c>
      <c r="N396" s="42">
        <v>278.93100000000004</v>
      </c>
      <c r="O396" s="150">
        <v>3.9492414692396713</v>
      </c>
      <c r="P396" s="150">
        <v>849.50933440306108</v>
      </c>
      <c r="Q396" s="276">
        <v>236.95448815438027</v>
      </c>
    </row>
    <row r="397" spans="1:17" ht="11.25" customHeight="1">
      <c r="A397" s="63"/>
      <c r="B397" s="18" t="s">
        <v>564</v>
      </c>
      <c r="C397" s="163" t="s">
        <v>547</v>
      </c>
      <c r="D397" s="172">
        <v>76</v>
      </c>
      <c r="E397" s="183" t="s">
        <v>130</v>
      </c>
      <c r="F397" s="166">
        <v>32.44</v>
      </c>
      <c r="G397" s="166">
        <v>4.3499999999999996</v>
      </c>
      <c r="H397" s="166">
        <v>0.74</v>
      </c>
      <c r="I397" s="166">
        <v>27.35</v>
      </c>
      <c r="J397" s="167">
        <v>1931.61</v>
      </c>
      <c r="K397" s="168">
        <v>27.35</v>
      </c>
      <c r="L397" s="167">
        <v>1931.61</v>
      </c>
      <c r="M397" s="169">
        <f>K397/L397</f>
        <v>1.4159172917928569E-2</v>
      </c>
      <c r="N397" s="170">
        <v>223.8</v>
      </c>
      <c r="O397" s="171">
        <f>M397*N397</f>
        <v>3.1688228990324139</v>
      </c>
      <c r="P397" s="171">
        <f>M397*60*1000</f>
        <v>849.55037507571421</v>
      </c>
      <c r="Q397" s="277">
        <f>P397*N397/1000</f>
        <v>190.12937394194486</v>
      </c>
    </row>
    <row r="398" spans="1:17" ht="12.75" customHeight="1">
      <c r="A398" s="63"/>
      <c r="B398" s="43" t="s">
        <v>401</v>
      </c>
      <c r="C398" s="44" t="s">
        <v>391</v>
      </c>
      <c r="D398" s="45">
        <v>22</v>
      </c>
      <c r="E398" s="45">
        <v>1992</v>
      </c>
      <c r="F398" s="153">
        <v>21.884</v>
      </c>
      <c r="G398" s="153">
        <v>1.952841</v>
      </c>
      <c r="H398" s="153">
        <v>3.52</v>
      </c>
      <c r="I398" s="153">
        <v>16.411159000000001</v>
      </c>
      <c r="J398" s="154">
        <v>1158.3800000000001</v>
      </c>
      <c r="K398" s="154">
        <v>16.411159000000001</v>
      </c>
      <c r="L398" s="154">
        <v>1158.3800000000001</v>
      </c>
      <c r="M398" s="155">
        <v>1.4167336279977209E-2</v>
      </c>
      <c r="N398" s="46">
        <v>289.286</v>
      </c>
      <c r="O398" s="156">
        <v>4.0984120430894873</v>
      </c>
      <c r="P398" s="156">
        <v>850.0401767986325</v>
      </c>
      <c r="Q398" s="271">
        <v>245.9047225853692</v>
      </c>
    </row>
    <row r="399" spans="1:17" ht="12.75" customHeight="1">
      <c r="A399" s="63"/>
      <c r="B399" s="18" t="s">
        <v>426</v>
      </c>
      <c r="C399" s="175" t="s">
        <v>406</v>
      </c>
      <c r="D399" s="157">
        <v>10</v>
      </c>
      <c r="E399" s="157">
        <v>1977</v>
      </c>
      <c r="F399" s="158">
        <v>10.7597</v>
      </c>
      <c r="G399" s="158">
        <v>0.91800000000000004</v>
      </c>
      <c r="H399" s="158">
        <v>1.6</v>
      </c>
      <c r="I399" s="158">
        <v>8.2416999999999998</v>
      </c>
      <c r="J399" s="159">
        <v>580.30999999999995</v>
      </c>
      <c r="K399" s="159">
        <v>8.2416999999999998</v>
      </c>
      <c r="L399" s="159">
        <v>580.30999999999995</v>
      </c>
      <c r="M399" s="160">
        <v>1.4202236735537903E-2</v>
      </c>
      <c r="N399" s="161">
        <v>273.37200000000001</v>
      </c>
      <c r="O399" s="162">
        <v>3.8824938608674677</v>
      </c>
      <c r="P399" s="162">
        <v>852.13420413227414</v>
      </c>
      <c r="Q399" s="272">
        <v>232.94963165204805</v>
      </c>
    </row>
    <row r="400" spans="1:17" ht="12.75" customHeight="1">
      <c r="A400" s="63"/>
      <c r="B400" s="18" t="s">
        <v>921</v>
      </c>
      <c r="C400" s="24" t="s">
        <v>889</v>
      </c>
      <c r="D400" s="18">
        <v>36</v>
      </c>
      <c r="E400" s="18">
        <v>1986</v>
      </c>
      <c r="F400" s="139">
        <v>39.667999999999999</v>
      </c>
      <c r="G400" s="139">
        <v>5.3354200000000001</v>
      </c>
      <c r="H400" s="139">
        <v>5.76</v>
      </c>
      <c r="I400" s="139">
        <v>28.572583999999999</v>
      </c>
      <c r="J400" s="140">
        <v>1988.92</v>
      </c>
      <c r="K400" s="140">
        <v>28.572583999999999</v>
      </c>
      <c r="L400" s="140">
        <v>1988.92</v>
      </c>
      <c r="M400" s="81">
        <v>1.4365878969490979E-2</v>
      </c>
      <c r="N400" s="30">
        <v>254.07900000000001</v>
      </c>
      <c r="O400" s="142">
        <v>3.6500681626892986</v>
      </c>
      <c r="P400" s="142">
        <v>861.95273816945871</v>
      </c>
      <c r="Q400" s="273">
        <v>219.0040897613579</v>
      </c>
    </row>
    <row r="401" spans="1:17" ht="12.75" customHeight="1">
      <c r="A401" s="63"/>
      <c r="B401" s="43" t="s">
        <v>346</v>
      </c>
      <c r="C401" s="44" t="s">
        <v>343</v>
      </c>
      <c r="D401" s="45">
        <v>21</v>
      </c>
      <c r="E401" s="45">
        <v>1992</v>
      </c>
      <c r="F401" s="153">
        <v>21.042300000000001</v>
      </c>
      <c r="G401" s="153">
        <v>2.348814</v>
      </c>
      <c r="H401" s="153">
        <v>3.2</v>
      </c>
      <c r="I401" s="153">
        <v>15.49348</v>
      </c>
      <c r="J401" s="154">
        <v>1077.7</v>
      </c>
      <c r="K401" s="154">
        <v>15.49348</v>
      </c>
      <c r="L401" s="154">
        <v>1077.7</v>
      </c>
      <c r="M401" s="155">
        <v>1.4376431288855896E-2</v>
      </c>
      <c r="N401" s="46">
        <v>274.89800000000002</v>
      </c>
      <c r="O401" s="156">
        <v>3.9520522084439085</v>
      </c>
      <c r="P401" s="156">
        <v>862.58587733135369</v>
      </c>
      <c r="Q401" s="271">
        <v>237.12313250663448</v>
      </c>
    </row>
    <row r="402" spans="1:17" ht="12.75" customHeight="1">
      <c r="A402" s="63"/>
      <c r="B402" s="18" t="s">
        <v>67</v>
      </c>
      <c r="C402" s="21" t="s">
        <v>72</v>
      </c>
      <c r="D402" s="22">
        <v>28</v>
      </c>
      <c r="E402" s="22">
        <v>1974</v>
      </c>
      <c r="F402" s="143">
        <v>26.4</v>
      </c>
      <c r="G402" s="143">
        <v>1.86</v>
      </c>
      <c r="H402" s="143">
        <v>4.4800000000000004</v>
      </c>
      <c r="I402" s="143">
        <v>20</v>
      </c>
      <c r="J402" s="144">
        <v>1391</v>
      </c>
      <c r="K402" s="144">
        <v>20</v>
      </c>
      <c r="L402" s="144">
        <v>1391</v>
      </c>
      <c r="M402" s="151">
        <f>K402/L402</f>
        <v>1.4378145219266714E-2</v>
      </c>
      <c r="N402" s="29">
        <v>204.81</v>
      </c>
      <c r="O402" s="146">
        <f>M402*N402</f>
        <v>2.944787922358016</v>
      </c>
      <c r="P402" s="146">
        <f>M402*60*1000</f>
        <v>862.68871315600279</v>
      </c>
      <c r="Q402" s="274">
        <f>P402*N402/1000</f>
        <v>176.68727534148096</v>
      </c>
    </row>
    <row r="403" spans="1:17" ht="12.75" customHeight="1">
      <c r="A403" s="63"/>
      <c r="B403" s="43" t="s">
        <v>315</v>
      </c>
      <c r="C403" s="44" t="s">
        <v>298</v>
      </c>
      <c r="D403" s="45">
        <v>5</v>
      </c>
      <c r="E403" s="45">
        <v>1951</v>
      </c>
      <c r="F403" s="153">
        <v>3.6297000000000001</v>
      </c>
      <c r="G403" s="153">
        <v>0.35699999999999998</v>
      </c>
      <c r="H403" s="153">
        <v>0.05</v>
      </c>
      <c r="I403" s="153">
        <v>3.222699</v>
      </c>
      <c r="J403" s="154">
        <v>223.63</v>
      </c>
      <c r="K403" s="154">
        <v>3.222699</v>
      </c>
      <c r="L403" s="154">
        <v>223.63</v>
      </c>
      <c r="M403" s="155">
        <v>1.4410852747842418E-2</v>
      </c>
      <c r="N403" s="46">
        <v>258.221</v>
      </c>
      <c r="O403" s="156">
        <v>3.7211848074006171</v>
      </c>
      <c r="P403" s="156">
        <v>864.65116487054502</v>
      </c>
      <c r="Q403" s="271">
        <v>223.27108844403702</v>
      </c>
    </row>
    <row r="404" spans="1:17" ht="12.75" customHeight="1">
      <c r="A404" s="63"/>
      <c r="B404" s="43" t="s">
        <v>250</v>
      </c>
      <c r="C404" s="24" t="s">
        <v>227</v>
      </c>
      <c r="D404" s="18">
        <v>47</v>
      </c>
      <c r="E404" s="18">
        <v>1964</v>
      </c>
      <c r="F404" s="139">
        <f>SUM(G404:I404)</f>
        <v>30.855999999999998</v>
      </c>
      <c r="G404" s="139">
        <v>1.377</v>
      </c>
      <c r="H404" s="139">
        <v>0.48</v>
      </c>
      <c r="I404" s="139">
        <v>28.998999999999999</v>
      </c>
      <c r="J404" s="140">
        <v>2011.69</v>
      </c>
      <c r="K404" s="140">
        <v>28.998999999999999</v>
      </c>
      <c r="L404" s="140">
        <v>2011.69</v>
      </c>
      <c r="M404" s="152">
        <f>K404/L404</f>
        <v>1.4415242905218993E-2</v>
      </c>
      <c r="N404" s="30">
        <v>280.3</v>
      </c>
      <c r="O404" s="142">
        <f>M404*N404</f>
        <v>4.0405925863328838</v>
      </c>
      <c r="P404" s="142">
        <f>M404*60*1000</f>
        <v>864.91457431313961</v>
      </c>
      <c r="Q404" s="273">
        <f>P404*N404/1000</f>
        <v>242.43555517997305</v>
      </c>
    </row>
    <row r="405" spans="1:17" ht="12.75" customHeight="1">
      <c r="A405" s="63"/>
      <c r="B405" s="18" t="s">
        <v>278</v>
      </c>
      <c r="C405" s="24" t="s">
        <v>259</v>
      </c>
      <c r="D405" s="18">
        <v>39</v>
      </c>
      <c r="E405" s="18">
        <v>1988</v>
      </c>
      <c r="F405" s="139">
        <f>G405+H405+I405</f>
        <v>41.2</v>
      </c>
      <c r="G405" s="139">
        <v>2.15</v>
      </c>
      <c r="H405" s="139">
        <v>6.24</v>
      </c>
      <c r="I405" s="139">
        <v>32.81</v>
      </c>
      <c r="J405" s="140">
        <v>2275.19</v>
      </c>
      <c r="K405" s="140">
        <v>32.81</v>
      </c>
      <c r="L405" s="140">
        <v>2275.19</v>
      </c>
      <c r="M405" s="141">
        <f>K405/L405</f>
        <v>1.4420773649673214E-2</v>
      </c>
      <c r="N405" s="30">
        <v>205.8</v>
      </c>
      <c r="O405" s="142">
        <f>M405*N405*1.09</f>
        <v>3.2348967866419951</v>
      </c>
      <c r="P405" s="142">
        <f>M405*60*1000</f>
        <v>865.24641898039295</v>
      </c>
      <c r="Q405" s="273">
        <f>P405*N405/1000</f>
        <v>178.06771302616488</v>
      </c>
    </row>
    <row r="406" spans="1:17" ht="12.75" customHeight="1">
      <c r="A406" s="63"/>
      <c r="B406" s="18" t="s">
        <v>67</v>
      </c>
      <c r="C406" s="21" t="s">
        <v>73</v>
      </c>
      <c r="D406" s="22">
        <v>29</v>
      </c>
      <c r="E406" s="22">
        <v>1974</v>
      </c>
      <c r="F406" s="143">
        <v>26.6</v>
      </c>
      <c r="G406" s="143">
        <v>2.54</v>
      </c>
      <c r="H406" s="143">
        <v>4.4800000000000004</v>
      </c>
      <c r="I406" s="143">
        <v>19.600000000000001</v>
      </c>
      <c r="J406" s="144">
        <v>1359</v>
      </c>
      <c r="K406" s="144">
        <v>19.600000000000001</v>
      </c>
      <c r="L406" s="144">
        <v>1359</v>
      </c>
      <c r="M406" s="151">
        <f>K406/L406</f>
        <v>1.4422369389256808E-2</v>
      </c>
      <c r="N406" s="29">
        <v>204.81</v>
      </c>
      <c r="O406" s="146">
        <f>M406*N406</f>
        <v>2.9538454746136869</v>
      </c>
      <c r="P406" s="146">
        <f>M406*60*1000</f>
        <v>865.3421633554085</v>
      </c>
      <c r="Q406" s="274">
        <f>P406*N406/1000</f>
        <v>177.23072847682121</v>
      </c>
    </row>
    <row r="407" spans="1:17" ht="12.75" customHeight="1">
      <c r="A407" s="63"/>
      <c r="B407" s="18" t="s">
        <v>426</v>
      </c>
      <c r="C407" s="175" t="s">
        <v>407</v>
      </c>
      <c r="D407" s="157">
        <v>11</v>
      </c>
      <c r="E407" s="157">
        <v>1976</v>
      </c>
      <c r="F407" s="158">
        <v>11.1904</v>
      </c>
      <c r="G407" s="158">
        <v>1.377</v>
      </c>
      <c r="H407" s="158">
        <v>1.6</v>
      </c>
      <c r="I407" s="158">
        <v>8.2134</v>
      </c>
      <c r="J407" s="159">
        <v>568.63</v>
      </c>
      <c r="K407" s="159">
        <v>8.2134</v>
      </c>
      <c r="L407" s="159">
        <v>568.63</v>
      </c>
      <c r="M407" s="160">
        <v>1.4444190422594658E-2</v>
      </c>
      <c r="N407" s="161">
        <v>273.37200000000001</v>
      </c>
      <c r="O407" s="162">
        <v>3.9486372242055472</v>
      </c>
      <c r="P407" s="162">
        <v>866.65142535567952</v>
      </c>
      <c r="Q407" s="272">
        <v>236.91823345233286</v>
      </c>
    </row>
    <row r="408" spans="1:17" ht="12.75" customHeight="1">
      <c r="A408" s="63"/>
      <c r="B408" s="18" t="s">
        <v>678</v>
      </c>
      <c r="C408" s="97" t="s">
        <v>671</v>
      </c>
      <c r="D408" s="22">
        <v>20</v>
      </c>
      <c r="E408" s="22">
        <v>1985</v>
      </c>
      <c r="F408" s="143">
        <v>20.199000000000002</v>
      </c>
      <c r="G408" s="143">
        <v>1.9</v>
      </c>
      <c r="H408" s="143">
        <v>3.0390000000000001</v>
      </c>
      <c r="I408" s="143">
        <v>15.26</v>
      </c>
      <c r="J408" s="144">
        <v>1056.2</v>
      </c>
      <c r="K408" s="144">
        <v>15.26</v>
      </c>
      <c r="L408" s="144">
        <v>1056.2</v>
      </c>
      <c r="M408" s="145">
        <f>K408/L408</f>
        <v>1.4448021208104525E-2</v>
      </c>
      <c r="N408" s="29">
        <v>291.13900000000001</v>
      </c>
      <c r="O408" s="146">
        <f>M408*N408</f>
        <v>4.2063824465063435</v>
      </c>
      <c r="P408" s="146">
        <f>M408*60*1000</f>
        <v>866.88127248627154</v>
      </c>
      <c r="Q408" s="274">
        <f>P408*N408/1000</f>
        <v>252.3829467903806</v>
      </c>
    </row>
    <row r="409" spans="1:17" ht="12.75" customHeight="1">
      <c r="A409" s="63"/>
      <c r="B409" s="18" t="s">
        <v>657</v>
      </c>
      <c r="C409" s="24" t="s">
        <v>644</v>
      </c>
      <c r="D409" s="18">
        <v>20</v>
      </c>
      <c r="E409" s="18">
        <v>1979</v>
      </c>
      <c r="F409" s="139">
        <f>SUM(G409+H409+I409)</f>
        <v>20.2</v>
      </c>
      <c r="G409" s="139">
        <v>1.6</v>
      </c>
      <c r="H409" s="139">
        <v>3.1</v>
      </c>
      <c r="I409" s="139">
        <v>15.5</v>
      </c>
      <c r="J409" s="140">
        <v>1072.6199999999999</v>
      </c>
      <c r="K409" s="140">
        <v>15.5</v>
      </c>
      <c r="L409" s="140">
        <v>1072.6199999999999</v>
      </c>
      <c r="M409" s="81">
        <f>SUM(K409/L409)</f>
        <v>1.4450597602133096E-2</v>
      </c>
      <c r="N409" s="30">
        <v>224</v>
      </c>
      <c r="O409" s="142">
        <f>SUM(M409*N409)</f>
        <v>3.2369338628778133</v>
      </c>
      <c r="P409" s="142">
        <f>SUM(M409*60*1000)</f>
        <v>867.03585612798577</v>
      </c>
      <c r="Q409" s="273">
        <f>SUM(O409*60)</f>
        <v>194.2160317726688</v>
      </c>
    </row>
    <row r="410" spans="1:17" ht="12.75" customHeight="1">
      <c r="A410" s="63"/>
      <c r="B410" s="18" t="s">
        <v>481</v>
      </c>
      <c r="C410" s="176" t="s">
        <v>463</v>
      </c>
      <c r="D410" s="177">
        <v>52</v>
      </c>
      <c r="E410" s="177">
        <v>1985</v>
      </c>
      <c r="F410" s="178">
        <v>53.276000000000003</v>
      </c>
      <c r="G410" s="178">
        <v>5.6868999999999996</v>
      </c>
      <c r="H410" s="178">
        <v>7.6783999999999999</v>
      </c>
      <c r="I410" s="178">
        <v>39.910699000000001</v>
      </c>
      <c r="J410" s="179">
        <v>2741.26</v>
      </c>
      <c r="K410" s="179">
        <v>39.910699000000001</v>
      </c>
      <c r="L410" s="179">
        <v>2741.26</v>
      </c>
      <c r="M410" s="259">
        <v>1.4559253409016291E-2</v>
      </c>
      <c r="N410" s="181">
        <v>276.42400000000004</v>
      </c>
      <c r="O410" s="182">
        <v>4.0245270643339195</v>
      </c>
      <c r="P410" s="182">
        <v>873.55520454097746</v>
      </c>
      <c r="Q410" s="275">
        <v>241.47162386003518</v>
      </c>
    </row>
    <row r="411" spans="1:17" ht="12.75" customHeight="1">
      <c r="A411" s="63"/>
      <c r="B411" s="43" t="s">
        <v>346</v>
      </c>
      <c r="C411" s="44" t="s">
        <v>344</v>
      </c>
      <c r="D411" s="45">
        <v>21</v>
      </c>
      <c r="E411" s="45">
        <v>1984</v>
      </c>
      <c r="F411" s="153">
        <v>21.071999999999999</v>
      </c>
      <c r="G411" s="153">
        <v>1.734</v>
      </c>
      <c r="H411" s="153">
        <v>3.2</v>
      </c>
      <c r="I411" s="153">
        <v>16.138000000000002</v>
      </c>
      <c r="J411" s="154">
        <v>1105.8499999999999</v>
      </c>
      <c r="K411" s="154">
        <v>16.138000000000002</v>
      </c>
      <c r="L411" s="154">
        <v>1105.8499999999999</v>
      </c>
      <c r="M411" s="155">
        <v>1.4593299272053174E-2</v>
      </c>
      <c r="N411" s="46">
        <v>274.89800000000002</v>
      </c>
      <c r="O411" s="156">
        <v>4.011668783288874</v>
      </c>
      <c r="P411" s="156">
        <v>875.59795632319049</v>
      </c>
      <c r="Q411" s="271">
        <v>240.70012699733243</v>
      </c>
    </row>
    <row r="412" spans="1:17" ht="12.75" customHeight="1">
      <c r="A412" s="63"/>
      <c r="B412" s="43" t="s">
        <v>375</v>
      </c>
      <c r="C412" s="40" t="s">
        <v>362</v>
      </c>
      <c r="D412" s="41">
        <v>24</v>
      </c>
      <c r="E412" s="41">
        <v>1969</v>
      </c>
      <c r="F412" s="147">
        <v>19.911999999999999</v>
      </c>
      <c r="G412" s="147">
        <v>1.1742239999999999</v>
      </c>
      <c r="H412" s="147">
        <v>3.84</v>
      </c>
      <c r="I412" s="147">
        <v>14.897774999999999</v>
      </c>
      <c r="J412" s="148">
        <v>1020.69</v>
      </c>
      <c r="K412" s="148">
        <v>14.897774999999999</v>
      </c>
      <c r="L412" s="148">
        <v>1020.69</v>
      </c>
      <c r="M412" s="149">
        <v>1.4595788143314815E-2</v>
      </c>
      <c r="N412" s="42">
        <v>305.63600000000002</v>
      </c>
      <c r="O412" s="150">
        <v>4.4609983049701674</v>
      </c>
      <c r="P412" s="150">
        <v>875.74728859888899</v>
      </c>
      <c r="Q412" s="276">
        <v>267.65989829821007</v>
      </c>
    </row>
    <row r="413" spans="1:17" ht="12.75" customHeight="1">
      <c r="A413" s="63"/>
      <c r="B413" s="18" t="s">
        <v>657</v>
      </c>
      <c r="C413" s="24" t="s">
        <v>640</v>
      </c>
      <c r="D413" s="18">
        <v>40</v>
      </c>
      <c r="E413" s="18">
        <v>1975</v>
      </c>
      <c r="F413" s="139">
        <f>SUM(G413+H413+I413)</f>
        <v>41.5</v>
      </c>
      <c r="G413" s="139">
        <v>2.1</v>
      </c>
      <c r="H413" s="139">
        <v>6.4</v>
      </c>
      <c r="I413" s="139">
        <v>33</v>
      </c>
      <c r="J413" s="140">
        <v>2260.9299999999998</v>
      </c>
      <c r="K413" s="140">
        <v>33</v>
      </c>
      <c r="L413" s="140">
        <v>2260.9</v>
      </c>
      <c r="M413" s="81">
        <f>SUM(K413/L413)</f>
        <v>1.4595957362112432E-2</v>
      </c>
      <c r="N413" s="30">
        <v>224</v>
      </c>
      <c r="O413" s="142">
        <f>SUM(M413*N413)</f>
        <v>3.2694944491131848</v>
      </c>
      <c r="P413" s="142">
        <f>SUM(M413*60*1000)</f>
        <v>875.75744172674581</v>
      </c>
      <c r="Q413" s="273">
        <f>SUM(O413*60)</f>
        <v>196.1696669467911</v>
      </c>
    </row>
    <row r="414" spans="1:17" ht="12.75" customHeight="1">
      <c r="A414" s="63"/>
      <c r="B414" s="18" t="s">
        <v>819</v>
      </c>
      <c r="C414" s="21" t="s">
        <v>802</v>
      </c>
      <c r="D414" s="22">
        <v>41</v>
      </c>
      <c r="E414" s="22">
        <v>1993</v>
      </c>
      <c r="F414" s="143">
        <v>42.7</v>
      </c>
      <c r="G414" s="143">
        <v>4.43</v>
      </c>
      <c r="H414" s="143">
        <v>6.32</v>
      </c>
      <c r="I414" s="143">
        <v>31.94</v>
      </c>
      <c r="J414" s="144">
        <v>2185.12</v>
      </c>
      <c r="K414" s="144">
        <v>31.94</v>
      </c>
      <c r="L414" s="144">
        <v>2185.12</v>
      </c>
      <c r="M414" s="145">
        <f>K414/L414</f>
        <v>1.4617046203412171E-2</v>
      </c>
      <c r="N414" s="29">
        <v>308.89999999999998</v>
      </c>
      <c r="O414" s="146">
        <f>M414*N414</f>
        <v>4.5152055722340192</v>
      </c>
      <c r="P414" s="146">
        <f>M414*60*1000</f>
        <v>877.02277220473024</v>
      </c>
      <c r="Q414" s="274">
        <f>P414*N414/1000</f>
        <v>270.91233433404119</v>
      </c>
    </row>
    <row r="415" spans="1:17" ht="12.75" customHeight="1">
      <c r="A415" s="63"/>
      <c r="B415" s="43" t="s">
        <v>718</v>
      </c>
      <c r="C415" s="24" t="s">
        <v>701</v>
      </c>
      <c r="D415" s="18">
        <v>30</v>
      </c>
      <c r="E415" s="18">
        <v>1992</v>
      </c>
      <c r="F415" s="139">
        <v>31.33</v>
      </c>
      <c r="G415" s="139">
        <v>4.3256019999999999</v>
      </c>
      <c r="H415" s="139">
        <v>4.6399999999999997</v>
      </c>
      <c r="I415" s="139">
        <v>22.3644</v>
      </c>
      <c r="J415" s="140">
        <v>1521.17</v>
      </c>
      <c r="K415" s="140">
        <v>22.3644</v>
      </c>
      <c r="L415" s="140">
        <v>1521.17</v>
      </c>
      <c r="M415" s="81">
        <f>K415/L415</f>
        <v>1.4702104301294398E-2</v>
      </c>
      <c r="N415" s="30">
        <v>211.678</v>
      </c>
      <c r="O415" s="142">
        <f>K415*N415/J415</f>
        <v>3.1121120342893951</v>
      </c>
      <c r="P415" s="142">
        <f>M415*60*1000</f>
        <v>882.12625807766392</v>
      </c>
      <c r="Q415" s="273">
        <f>O415*60</f>
        <v>186.7267220573637</v>
      </c>
    </row>
    <row r="416" spans="1:17" ht="12.75" customHeight="1">
      <c r="A416" s="63"/>
      <c r="B416" s="18" t="s">
        <v>657</v>
      </c>
      <c r="C416" s="24" t="s">
        <v>638</v>
      </c>
      <c r="D416" s="18">
        <v>20</v>
      </c>
      <c r="E416" s="18">
        <v>1991</v>
      </c>
      <c r="F416" s="139">
        <f>SUM(G416+H416+I416)</f>
        <v>20.200000000000003</v>
      </c>
      <c r="G416" s="139">
        <v>1.2</v>
      </c>
      <c r="H416" s="139">
        <v>3.2</v>
      </c>
      <c r="I416" s="139">
        <v>15.8</v>
      </c>
      <c r="J416" s="140">
        <v>1074.5999999999999</v>
      </c>
      <c r="K416" s="140">
        <v>15.8</v>
      </c>
      <c r="L416" s="140">
        <v>1074.5999999999999</v>
      </c>
      <c r="M416" s="81">
        <f>SUM(K416/L416)</f>
        <v>1.4703145356411689E-2</v>
      </c>
      <c r="N416" s="30">
        <v>224</v>
      </c>
      <c r="O416" s="142">
        <f>SUM(M416*N416)</f>
        <v>3.2935045598362183</v>
      </c>
      <c r="P416" s="142">
        <f>SUM(M416*60*1000)</f>
        <v>882.18872138470135</v>
      </c>
      <c r="Q416" s="273">
        <f>SUM(O416*60)</f>
        <v>197.61027359017311</v>
      </c>
    </row>
    <row r="417" spans="1:17" ht="12.75" customHeight="1">
      <c r="A417" s="63"/>
      <c r="B417" s="43" t="s">
        <v>250</v>
      </c>
      <c r="C417" s="24" t="s">
        <v>228</v>
      </c>
      <c r="D417" s="18">
        <v>50</v>
      </c>
      <c r="E417" s="18">
        <v>1973</v>
      </c>
      <c r="F417" s="139">
        <f>SUM(G417:I417)</f>
        <v>39.241</v>
      </c>
      <c r="G417" s="139">
        <v>1.224</v>
      </c>
      <c r="H417" s="139">
        <v>0.5</v>
      </c>
      <c r="I417" s="139">
        <v>37.517000000000003</v>
      </c>
      <c r="J417" s="140">
        <v>2549.69</v>
      </c>
      <c r="K417" s="140">
        <v>37.517000000000003</v>
      </c>
      <c r="L417" s="140">
        <v>2549.69</v>
      </c>
      <c r="M417" s="152">
        <f>K417/L417</f>
        <v>1.4714337821460649E-2</v>
      </c>
      <c r="N417" s="30">
        <v>280.3</v>
      </c>
      <c r="O417" s="142">
        <f>M417*N417</f>
        <v>4.1244288913554197</v>
      </c>
      <c r="P417" s="142">
        <f>M417*60*1000</f>
        <v>882.86026928763897</v>
      </c>
      <c r="Q417" s="273">
        <f>P417*N417/1000</f>
        <v>247.4657334813252</v>
      </c>
    </row>
    <row r="418" spans="1:17" ht="12.75" customHeight="1">
      <c r="A418" s="63"/>
      <c r="B418" s="18" t="s">
        <v>921</v>
      </c>
      <c r="C418" s="24" t="s">
        <v>892</v>
      </c>
      <c r="D418" s="18">
        <v>60</v>
      </c>
      <c r="E418" s="18">
        <v>1985</v>
      </c>
      <c r="F418" s="139">
        <v>64.369</v>
      </c>
      <c r="G418" s="139">
        <v>8.7197800000000001</v>
      </c>
      <c r="H418" s="139">
        <v>9.52</v>
      </c>
      <c r="I418" s="139">
        <v>46.129219999999997</v>
      </c>
      <c r="J418" s="140">
        <v>3133.55</v>
      </c>
      <c r="K418" s="140">
        <v>46.129219999999997</v>
      </c>
      <c r="L418" s="140">
        <v>3133.55</v>
      </c>
      <c r="M418" s="81">
        <v>1.4721073542786933E-2</v>
      </c>
      <c r="N418" s="30">
        <v>254.07900000000001</v>
      </c>
      <c r="O418" s="142">
        <v>3.7403156446777612</v>
      </c>
      <c r="P418" s="142">
        <v>883.26441256721603</v>
      </c>
      <c r="Q418" s="273">
        <v>224.41893868066569</v>
      </c>
    </row>
    <row r="419" spans="1:17" ht="12.75" customHeight="1">
      <c r="A419" s="63"/>
      <c r="B419" s="43" t="s">
        <v>315</v>
      </c>
      <c r="C419" s="44" t="s">
        <v>297</v>
      </c>
      <c r="D419" s="45">
        <v>8</v>
      </c>
      <c r="E419" s="45">
        <v>1975</v>
      </c>
      <c r="F419" s="153">
        <v>4.5549999999999997</v>
      </c>
      <c r="G419" s="153">
        <v>0</v>
      </c>
      <c r="H419" s="153">
        <v>0</v>
      </c>
      <c r="I419" s="153">
        <v>4.5549999999999997</v>
      </c>
      <c r="J419" s="154">
        <v>309.07</v>
      </c>
      <c r="K419" s="154">
        <v>4.5549999999999997</v>
      </c>
      <c r="L419" s="154">
        <v>309.07</v>
      </c>
      <c r="M419" s="155">
        <v>1.4737761672113114E-2</v>
      </c>
      <c r="N419" s="46">
        <v>237.40200000000004</v>
      </c>
      <c r="O419" s="156">
        <v>3.4987740964829981</v>
      </c>
      <c r="P419" s="156">
        <v>884.26570032678683</v>
      </c>
      <c r="Q419" s="271">
        <v>209.92644578897989</v>
      </c>
    </row>
    <row r="420" spans="1:17" ht="12.75" customHeight="1">
      <c r="A420" s="63"/>
      <c r="B420" s="18" t="s">
        <v>481</v>
      </c>
      <c r="C420" s="176" t="s">
        <v>464</v>
      </c>
      <c r="D420" s="177">
        <v>37</v>
      </c>
      <c r="E420" s="177">
        <v>1983</v>
      </c>
      <c r="F420" s="178">
        <v>40.414000000000001</v>
      </c>
      <c r="G420" s="178">
        <v>3.5414940000000001</v>
      </c>
      <c r="H420" s="178">
        <v>5.76</v>
      </c>
      <c r="I420" s="178">
        <v>31.112507999999998</v>
      </c>
      <c r="J420" s="179">
        <v>2108.85</v>
      </c>
      <c r="K420" s="179">
        <v>31.112507999999998</v>
      </c>
      <c r="L420" s="179">
        <v>2108.85</v>
      </c>
      <c r="M420" s="259">
        <v>1.4753305355999715E-2</v>
      </c>
      <c r="N420" s="181">
        <v>276.42400000000004</v>
      </c>
      <c r="O420" s="182">
        <v>4.0781676797268656</v>
      </c>
      <c r="P420" s="182">
        <v>885.19832135998286</v>
      </c>
      <c r="Q420" s="275">
        <v>244.69006078361193</v>
      </c>
    </row>
    <row r="421" spans="1:17" ht="12.75" customHeight="1">
      <c r="A421" s="63"/>
      <c r="B421" s="18" t="s">
        <v>481</v>
      </c>
      <c r="C421" s="176" t="s">
        <v>465</v>
      </c>
      <c r="D421" s="177">
        <v>37</v>
      </c>
      <c r="E421" s="177">
        <v>1987</v>
      </c>
      <c r="F421" s="178">
        <v>34.390999999999998</v>
      </c>
      <c r="G421" s="178">
        <v>2.3605999999999998</v>
      </c>
      <c r="H421" s="178">
        <v>4.84</v>
      </c>
      <c r="I421" s="178">
        <v>27.190401999999999</v>
      </c>
      <c r="J421" s="179">
        <v>1832.06</v>
      </c>
      <c r="K421" s="179">
        <v>27.190401999999999</v>
      </c>
      <c r="L421" s="179">
        <v>1832.06</v>
      </c>
      <c r="M421" s="259">
        <v>1.4841436415837909E-2</v>
      </c>
      <c r="N421" s="181">
        <v>276.42400000000004</v>
      </c>
      <c r="O421" s="182">
        <v>4.1025292198115784</v>
      </c>
      <c r="P421" s="182">
        <v>890.48618495027449</v>
      </c>
      <c r="Q421" s="275">
        <v>246.1517531886947</v>
      </c>
    </row>
    <row r="422" spans="1:17" ht="12.75" customHeight="1">
      <c r="A422" s="63"/>
      <c r="B422" s="18" t="s">
        <v>921</v>
      </c>
      <c r="C422" s="24" t="s">
        <v>890</v>
      </c>
      <c r="D422" s="18">
        <v>35</v>
      </c>
      <c r="E422" s="18" t="s">
        <v>130</v>
      </c>
      <c r="F422" s="139">
        <v>43.819000000000003</v>
      </c>
      <c r="G422" s="139">
        <v>2.3203179999999999</v>
      </c>
      <c r="H422" s="139">
        <v>8.64</v>
      </c>
      <c r="I422" s="139">
        <v>32.858680999999997</v>
      </c>
      <c r="J422" s="140">
        <v>2212.0500000000002</v>
      </c>
      <c r="K422" s="140">
        <v>32.858680999999997</v>
      </c>
      <c r="L422" s="140">
        <v>2212.0500000000002</v>
      </c>
      <c r="M422" s="81">
        <v>1.4854402477340021E-2</v>
      </c>
      <c r="N422" s="30">
        <v>254.07900000000001</v>
      </c>
      <c r="O422" s="142">
        <v>3.7741917270400753</v>
      </c>
      <c r="P422" s="142">
        <v>891.26414864040123</v>
      </c>
      <c r="Q422" s="273">
        <v>226.45150362240452</v>
      </c>
    </row>
    <row r="423" spans="1:17" ht="12.75" customHeight="1">
      <c r="A423" s="63"/>
      <c r="B423" s="43" t="s">
        <v>346</v>
      </c>
      <c r="C423" s="44" t="s">
        <v>345</v>
      </c>
      <c r="D423" s="45">
        <v>20</v>
      </c>
      <c r="E423" s="45">
        <v>1985</v>
      </c>
      <c r="F423" s="153">
        <v>21.331</v>
      </c>
      <c r="G423" s="153">
        <v>2.5715789999999998</v>
      </c>
      <c r="H423" s="153">
        <v>3.2</v>
      </c>
      <c r="I423" s="153">
        <v>15.559423000000001</v>
      </c>
      <c r="J423" s="154">
        <v>1045.6199999999999</v>
      </c>
      <c r="K423" s="154">
        <v>15.559423000000001</v>
      </c>
      <c r="L423" s="154">
        <v>1045.6199999999999</v>
      </c>
      <c r="M423" s="155">
        <v>1.4880571335666878E-2</v>
      </c>
      <c r="N423" s="46">
        <v>274.89800000000002</v>
      </c>
      <c r="O423" s="156">
        <v>4.0906392990321541</v>
      </c>
      <c r="P423" s="156">
        <v>892.83428014001265</v>
      </c>
      <c r="Q423" s="271">
        <v>245.43835794192921</v>
      </c>
    </row>
    <row r="424" spans="1:17" ht="12.75" customHeight="1">
      <c r="A424" s="63"/>
      <c r="B424" s="43" t="s">
        <v>792</v>
      </c>
      <c r="C424" s="21" t="s">
        <v>763</v>
      </c>
      <c r="D424" s="22">
        <v>45</v>
      </c>
      <c r="E424" s="22">
        <v>1977</v>
      </c>
      <c r="F424" s="143">
        <v>41.170999999999999</v>
      </c>
      <c r="G424" s="143">
        <v>3.6749999999999998</v>
      </c>
      <c r="H424" s="143">
        <v>7.2</v>
      </c>
      <c r="I424" s="143">
        <v>30.295999999999999</v>
      </c>
      <c r="J424" s="144">
        <v>2035.18</v>
      </c>
      <c r="K424" s="144">
        <v>30.295999999999999</v>
      </c>
      <c r="L424" s="144">
        <v>2035.18</v>
      </c>
      <c r="M424" s="145">
        <f>K424/L424</f>
        <v>1.4886152576184907E-2</v>
      </c>
      <c r="N424" s="29">
        <v>260.29199999999997</v>
      </c>
      <c r="O424" s="146">
        <f>M424*N424</f>
        <v>3.8747464263603213</v>
      </c>
      <c r="P424" s="146">
        <f>M424*60*1000</f>
        <v>893.1691545710944</v>
      </c>
      <c r="Q424" s="274">
        <f>P424*N424/1000</f>
        <v>232.48478558161926</v>
      </c>
    </row>
    <row r="425" spans="1:17" ht="12.75" customHeight="1">
      <c r="A425" s="63"/>
      <c r="B425" s="18" t="s">
        <v>426</v>
      </c>
      <c r="C425" s="175" t="s">
        <v>417</v>
      </c>
      <c r="D425" s="157">
        <v>8</v>
      </c>
      <c r="E425" s="157">
        <v>1970</v>
      </c>
      <c r="F425" s="158">
        <v>7.9379999999999997</v>
      </c>
      <c r="G425" s="158">
        <v>2.1419999999999999</v>
      </c>
      <c r="H425" s="158">
        <v>0</v>
      </c>
      <c r="I425" s="158">
        <v>5.7960000000000003</v>
      </c>
      <c r="J425" s="159">
        <v>389.07</v>
      </c>
      <c r="K425" s="159">
        <v>5.7960000000000003</v>
      </c>
      <c r="L425" s="159">
        <v>389.07</v>
      </c>
      <c r="M425" s="160">
        <v>1.4897062225306502E-2</v>
      </c>
      <c r="N425" s="161">
        <v>273.37200000000001</v>
      </c>
      <c r="O425" s="162">
        <v>4.0724396946564889</v>
      </c>
      <c r="P425" s="162">
        <v>893.8237335183901</v>
      </c>
      <c r="Q425" s="272">
        <v>244.34638167938937</v>
      </c>
    </row>
    <row r="426" spans="1:17" ht="12.75" customHeight="1">
      <c r="A426" s="63"/>
      <c r="B426" s="18" t="s">
        <v>921</v>
      </c>
      <c r="C426" s="24" t="s">
        <v>891</v>
      </c>
      <c r="D426" s="18">
        <v>72</v>
      </c>
      <c r="E426" s="18">
        <v>1989</v>
      </c>
      <c r="F426" s="139">
        <v>85.18</v>
      </c>
      <c r="G426" s="139">
        <v>5.3908680000000002</v>
      </c>
      <c r="H426" s="139">
        <v>17.28</v>
      </c>
      <c r="I426" s="139">
        <v>62.509132000000001</v>
      </c>
      <c r="J426" s="140">
        <v>4195.87</v>
      </c>
      <c r="K426" s="140">
        <v>62.509132000000001</v>
      </c>
      <c r="L426" s="140">
        <v>4195.87</v>
      </c>
      <c r="M426" s="81">
        <v>1.4897776146544103E-2</v>
      </c>
      <c r="N426" s="30">
        <v>254.07900000000001</v>
      </c>
      <c r="O426" s="142">
        <v>3.7852120655377792</v>
      </c>
      <c r="P426" s="142">
        <v>893.86656879264615</v>
      </c>
      <c r="Q426" s="273">
        <v>227.11272393226676</v>
      </c>
    </row>
    <row r="427" spans="1:17" ht="12.75" customHeight="1">
      <c r="A427" s="63"/>
      <c r="B427" s="18" t="s">
        <v>678</v>
      </c>
      <c r="C427" s="97" t="s">
        <v>670</v>
      </c>
      <c r="D427" s="22">
        <v>9</v>
      </c>
      <c r="E427" s="22">
        <v>1990</v>
      </c>
      <c r="F427" s="143">
        <v>10.061999999999999</v>
      </c>
      <c r="G427" s="143">
        <v>0.96</v>
      </c>
      <c r="H427" s="143">
        <v>1.444</v>
      </c>
      <c r="I427" s="143">
        <v>7.6580000000000004</v>
      </c>
      <c r="J427" s="144">
        <v>513.4</v>
      </c>
      <c r="K427" s="144">
        <v>7.6580000000000004</v>
      </c>
      <c r="L427" s="144">
        <v>513.4</v>
      </c>
      <c r="M427" s="145">
        <f>K427/L427</f>
        <v>1.4916244643552786E-2</v>
      </c>
      <c r="N427" s="29">
        <v>291.13900000000001</v>
      </c>
      <c r="O427" s="146">
        <f>M427*N427</f>
        <v>4.3427005492793151</v>
      </c>
      <c r="P427" s="146">
        <f>M427*60*1000</f>
        <v>894.97467861316716</v>
      </c>
      <c r="Q427" s="274">
        <f>P427*N427/1000</f>
        <v>260.56203295675891</v>
      </c>
    </row>
    <row r="428" spans="1:17" ht="12.75" customHeight="1">
      <c r="A428" s="63"/>
      <c r="B428" s="18" t="s">
        <v>168</v>
      </c>
      <c r="C428" s="21" t="s">
        <v>149</v>
      </c>
      <c r="D428" s="22">
        <v>14</v>
      </c>
      <c r="E428" s="22">
        <v>1992</v>
      </c>
      <c r="F428" s="143">
        <f>G428+H428+I428</f>
        <v>15.758000000000001</v>
      </c>
      <c r="G428" s="143">
        <v>1.9831000000000001</v>
      </c>
      <c r="H428" s="143">
        <v>2.2400000000000002</v>
      </c>
      <c r="I428" s="143">
        <v>11.5349</v>
      </c>
      <c r="J428" s="144">
        <v>773.29</v>
      </c>
      <c r="K428" s="144">
        <v>11.5349</v>
      </c>
      <c r="L428" s="144">
        <v>773.29</v>
      </c>
      <c r="M428" s="151">
        <f>K428/L428</f>
        <v>1.4916654812554152E-2</v>
      </c>
      <c r="N428" s="29">
        <v>195.655</v>
      </c>
      <c r="O428" s="146">
        <f>M428*N428</f>
        <v>2.9185180973502827</v>
      </c>
      <c r="P428" s="146">
        <f>M428*60*1000</f>
        <v>894.99928875324906</v>
      </c>
      <c r="Q428" s="274">
        <f>P428*N428/1000</f>
        <v>175.11108584101697</v>
      </c>
    </row>
    <row r="429" spans="1:17" ht="12.75" customHeight="1">
      <c r="A429" s="63"/>
      <c r="B429" s="18" t="s">
        <v>168</v>
      </c>
      <c r="C429" s="21" t="s">
        <v>150</v>
      </c>
      <c r="D429" s="22">
        <v>45</v>
      </c>
      <c r="E429" s="22">
        <v>1990</v>
      </c>
      <c r="F429" s="143">
        <f>G429+H429+I429</f>
        <v>48.515000000000001</v>
      </c>
      <c r="G429" s="143">
        <v>6.1759400000000007</v>
      </c>
      <c r="H429" s="143">
        <v>7.2</v>
      </c>
      <c r="I429" s="143">
        <v>35.139060000000001</v>
      </c>
      <c r="J429" s="144">
        <v>2345.0500000000002</v>
      </c>
      <c r="K429" s="144">
        <v>35.139060000000001</v>
      </c>
      <c r="L429" s="144">
        <v>2345.0500000000002</v>
      </c>
      <c r="M429" s="151">
        <f>K429/L429</f>
        <v>1.498435427816038E-2</v>
      </c>
      <c r="N429" s="29">
        <v>195.655</v>
      </c>
      <c r="O429" s="146">
        <f>M429*N429</f>
        <v>2.9317638362934693</v>
      </c>
      <c r="P429" s="146">
        <f>M429*60*1000</f>
        <v>899.06125668962272</v>
      </c>
      <c r="Q429" s="274">
        <f>P429*N429/1000</f>
        <v>175.90583017760812</v>
      </c>
    </row>
    <row r="430" spans="1:17" ht="12.75" customHeight="1">
      <c r="A430" s="63"/>
      <c r="B430" s="18" t="s">
        <v>921</v>
      </c>
      <c r="C430" s="24" t="s">
        <v>893</v>
      </c>
      <c r="D430" s="18">
        <v>59</v>
      </c>
      <c r="E430" s="18">
        <v>1964</v>
      </c>
      <c r="F430" s="139">
        <v>56.271000000000001</v>
      </c>
      <c r="G430" s="139">
        <v>7.4233500000000001</v>
      </c>
      <c r="H430" s="139">
        <v>9.1199999999999992</v>
      </c>
      <c r="I430" s="139">
        <v>39.727646</v>
      </c>
      <c r="J430" s="140">
        <v>2642.27</v>
      </c>
      <c r="K430" s="140">
        <v>39.727646</v>
      </c>
      <c r="L430" s="140">
        <v>2642.27</v>
      </c>
      <c r="M430" s="81">
        <v>1.5035422572257946E-2</v>
      </c>
      <c r="N430" s="30">
        <v>254.07900000000001</v>
      </c>
      <c r="O430" s="142">
        <v>3.8201851317367268</v>
      </c>
      <c r="P430" s="142">
        <v>902.12535433547669</v>
      </c>
      <c r="Q430" s="273">
        <v>229.21110790420357</v>
      </c>
    </row>
    <row r="431" spans="1:17" ht="12.75" customHeight="1">
      <c r="A431" s="63"/>
      <c r="B431" s="18" t="s">
        <v>168</v>
      </c>
      <c r="C431" s="21" t="s">
        <v>151</v>
      </c>
      <c r="D431" s="22">
        <v>25</v>
      </c>
      <c r="E431" s="22">
        <v>1972</v>
      </c>
      <c r="F431" s="143">
        <f>G431+H431+I431</f>
        <v>26.063000000000002</v>
      </c>
      <c r="G431" s="143">
        <v>2.7196800000000003</v>
      </c>
      <c r="H431" s="143">
        <v>4</v>
      </c>
      <c r="I431" s="143">
        <v>19.343320000000002</v>
      </c>
      <c r="J431" s="144">
        <v>1286.01</v>
      </c>
      <c r="K431" s="144">
        <v>19.343320000000002</v>
      </c>
      <c r="L431" s="144">
        <v>1286.01</v>
      </c>
      <c r="M431" s="151">
        <f>K431/L431</f>
        <v>1.5041344935109372E-2</v>
      </c>
      <c r="N431" s="29">
        <v>195.655</v>
      </c>
      <c r="O431" s="146">
        <f>M431*N431</f>
        <v>2.9429143432788241</v>
      </c>
      <c r="P431" s="146">
        <f>M431*60*1000</f>
        <v>902.48069610656239</v>
      </c>
      <c r="Q431" s="274">
        <f>P431*N431/1000</f>
        <v>176.57486059672948</v>
      </c>
    </row>
    <row r="432" spans="1:17" ht="12.75" customHeight="1">
      <c r="A432" s="63"/>
      <c r="B432" s="43" t="s">
        <v>250</v>
      </c>
      <c r="C432" s="24" t="s">
        <v>229</v>
      </c>
      <c r="D432" s="18">
        <v>19</v>
      </c>
      <c r="E432" s="18">
        <v>1978</v>
      </c>
      <c r="F432" s="139">
        <f>SUM(G432:I432)</f>
        <v>14.47</v>
      </c>
      <c r="G432" s="139">
        <v>0</v>
      </c>
      <c r="H432" s="139">
        <v>0</v>
      </c>
      <c r="I432" s="139">
        <v>14.47</v>
      </c>
      <c r="J432" s="140">
        <v>961.74</v>
      </c>
      <c r="K432" s="140">
        <v>14.47</v>
      </c>
      <c r="L432" s="140">
        <v>961.74</v>
      </c>
      <c r="M432" s="152">
        <f>K432/L432</f>
        <v>1.5045646432507748E-2</v>
      </c>
      <c r="N432" s="30">
        <v>280.3</v>
      </c>
      <c r="O432" s="142">
        <f>M432*N432</f>
        <v>4.2172946950319217</v>
      </c>
      <c r="P432" s="142">
        <f>M432*60*1000</f>
        <v>902.73878595046483</v>
      </c>
      <c r="Q432" s="273">
        <f>P432*N432/1000</f>
        <v>253.03768170191532</v>
      </c>
    </row>
    <row r="433" spans="1:17" ht="12.75" customHeight="1">
      <c r="A433" s="63"/>
      <c r="B433" s="43" t="s">
        <v>176</v>
      </c>
      <c r="C433" s="21" t="s">
        <v>183</v>
      </c>
      <c r="D433" s="22">
        <v>40</v>
      </c>
      <c r="E433" s="22" t="s">
        <v>170</v>
      </c>
      <c r="F433" s="143">
        <f>SUM(G433,H433,I433)</f>
        <v>44.847000000000001</v>
      </c>
      <c r="G433" s="143">
        <v>4.2210000000000001</v>
      </c>
      <c r="H433" s="143">
        <v>6.4</v>
      </c>
      <c r="I433" s="143">
        <v>34.225999999999999</v>
      </c>
      <c r="J433" s="144"/>
      <c r="K433" s="144">
        <f>I433</f>
        <v>34.225999999999999</v>
      </c>
      <c r="L433" s="144">
        <v>2272.52</v>
      </c>
      <c r="M433" s="151">
        <f>K433/L433</f>
        <v>1.5060813546195413E-2</v>
      </c>
      <c r="N433" s="29">
        <v>215.49</v>
      </c>
      <c r="O433" s="146">
        <f>M433*N433</f>
        <v>3.2454547110696494</v>
      </c>
      <c r="P433" s="146">
        <f>M433*60*1000</f>
        <v>903.64881277172481</v>
      </c>
      <c r="Q433" s="274">
        <f>P433*N433/1000</f>
        <v>194.727282664179</v>
      </c>
    </row>
    <row r="434" spans="1:17" ht="12.75" customHeight="1">
      <c r="A434" s="63"/>
      <c r="B434" s="18" t="s">
        <v>168</v>
      </c>
      <c r="C434" s="21" t="s">
        <v>152</v>
      </c>
      <c r="D434" s="22">
        <v>22</v>
      </c>
      <c r="E434" s="22">
        <v>1990</v>
      </c>
      <c r="F434" s="143">
        <f>G434+H434+I434</f>
        <v>24.541000000000004</v>
      </c>
      <c r="G434" s="143">
        <v>2.5497000000000001</v>
      </c>
      <c r="H434" s="143">
        <v>3.52</v>
      </c>
      <c r="I434" s="143">
        <v>18.471300000000003</v>
      </c>
      <c r="J434" s="144">
        <v>1225.9000000000001</v>
      </c>
      <c r="K434" s="144">
        <v>18.471300000000003</v>
      </c>
      <c r="L434" s="144">
        <v>1225.9000000000001</v>
      </c>
      <c r="M434" s="151">
        <f>K434/L434</f>
        <v>1.5067542213883678E-2</v>
      </c>
      <c r="N434" s="29">
        <v>195.655</v>
      </c>
      <c r="O434" s="146">
        <f>M434*N434</f>
        <v>2.9480399718574111</v>
      </c>
      <c r="P434" s="146">
        <f>M434*60*1000</f>
        <v>904.05253283302068</v>
      </c>
      <c r="Q434" s="274">
        <f>P434*N434/1000</f>
        <v>176.88239831144466</v>
      </c>
    </row>
    <row r="435" spans="1:17" ht="12.75" customHeight="1">
      <c r="A435" s="63"/>
      <c r="B435" s="18" t="s">
        <v>481</v>
      </c>
      <c r="C435" s="176" t="s">
        <v>466</v>
      </c>
      <c r="D435" s="177">
        <v>25</v>
      </c>
      <c r="E435" s="177">
        <v>1982</v>
      </c>
      <c r="F435" s="178">
        <v>26.024999999999999</v>
      </c>
      <c r="G435" s="178">
        <v>1.7704500000000001</v>
      </c>
      <c r="H435" s="178">
        <v>3.84</v>
      </c>
      <c r="I435" s="178">
        <v>20.414549999999998</v>
      </c>
      <c r="J435" s="179">
        <v>1353.96</v>
      </c>
      <c r="K435" s="179">
        <v>20.414549999999998</v>
      </c>
      <c r="L435" s="179">
        <v>1353.96</v>
      </c>
      <c r="M435" s="259">
        <v>1.5077661083045289E-2</v>
      </c>
      <c r="N435" s="181">
        <v>276.42400000000004</v>
      </c>
      <c r="O435" s="182">
        <v>4.1678273872197114</v>
      </c>
      <c r="P435" s="182">
        <v>904.65966498271735</v>
      </c>
      <c r="Q435" s="275">
        <v>250.06964323318269</v>
      </c>
    </row>
    <row r="436" spans="1:17" ht="12.75" customHeight="1">
      <c r="A436" s="63"/>
      <c r="B436" s="18" t="s">
        <v>657</v>
      </c>
      <c r="C436" s="24" t="s">
        <v>646</v>
      </c>
      <c r="D436" s="18">
        <v>45</v>
      </c>
      <c r="E436" s="18">
        <v>1981</v>
      </c>
      <c r="F436" s="139">
        <f>SUM(G436+H436+I436)</f>
        <v>44</v>
      </c>
      <c r="G436" s="139">
        <v>2.8</v>
      </c>
      <c r="H436" s="139">
        <v>7.2</v>
      </c>
      <c r="I436" s="139">
        <v>34</v>
      </c>
      <c r="J436" s="140">
        <v>2250.5500000000002</v>
      </c>
      <c r="K436" s="140">
        <v>34</v>
      </c>
      <c r="L436" s="140">
        <v>2250.5500000000002</v>
      </c>
      <c r="M436" s="81">
        <f>SUM(K436/L436)</f>
        <v>1.5107418186665481E-2</v>
      </c>
      <c r="N436" s="30">
        <v>224</v>
      </c>
      <c r="O436" s="142">
        <f>SUM(M436*N436)</f>
        <v>3.3840616738130676</v>
      </c>
      <c r="P436" s="142">
        <f>SUM(M436*60*1000)</f>
        <v>906.44509119992892</v>
      </c>
      <c r="Q436" s="273">
        <f>SUM(O436*60)</f>
        <v>203.04370042878406</v>
      </c>
    </row>
    <row r="437" spans="1:17" ht="12.75" customHeight="1">
      <c r="A437" s="63"/>
      <c r="B437" s="43" t="s">
        <v>718</v>
      </c>
      <c r="C437" s="24" t="s">
        <v>686</v>
      </c>
      <c r="D437" s="18">
        <v>45</v>
      </c>
      <c r="E437" s="18">
        <v>1997</v>
      </c>
      <c r="F437" s="139">
        <v>54.15</v>
      </c>
      <c r="G437" s="139">
        <v>3.3456000000000001</v>
      </c>
      <c r="H437" s="139">
        <v>7.04</v>
      </c>
      <c r="I437" s="139">
        <v>43.764409999999998</v>
      </c>
      <c r="J437" s="140">
        <v>2895.9</v>
      </c>
      <c r="K437" s="140">
        <v>43.764409999999998</v>
      </c>
      <c r="L437" s="140">
        <v>2895.9</v>
      </c>
      <c r="M437" s="81">
        <f>K437/L437</f>
        <v>1.5112541869539692E-2</v>
      </c>
      <c r="N437" s="30">
        <v>211.678</v>
      </c>
      <c r="O437" s="142">
        <f>K437*N437/J437</f>
        <v>3.1989926378604232</v>
      </c>
      <c r="P437" s="142">
        <f>M437*60*1000</f>
        <v>906.75251217238156</v>
      </c>
      <c r="Q437" s="273">
        <f>O437*60</f>
        <v>191.9395582716254</v>
      </c>
    </row>
    <row r="438" spans="1:17" ht="12.75" customHeight="1">
      <c r="A438" s="63"/>
      <c r="B438" s="18" t="s">
        <v>921</v>
      </c>
      <c r="C438" s="24" t="s">
        <v>894</v>
      </c>
      <c r="D438" s="18">
        <v>71</v>
      </c>
      <c r="E438" s="18">
        <v>1985</v>
      </c>
      <c r="F438" s="139">
        <v>93.417000000000002</v>
      </c>
      <c r="G438" s="139">
        <v>10.750658</v>
      </c>
      <c r="H438" s="139">
        <v>17.28</v>
      </c>
      <c r="I438" s="139">
        <v>65.386349999999993</v>
      </c>
      <c r="J438" s="140">
        <v>4324.5</v>
      </c>
      <c r="K438" s="140">
        <v>65.386349999999993</v>
      </c>
      <c r="L438" s="140">
        <v>4324.5</v>
      </c>
      <c r="M438" s="81">
        <v>1.5119979188345472E-2</v>
      </c>
      <c r="N438" s="30">
        <v>254.07900000000001</v>
      </c>
      <c r="O438" s="142">
        <v>3.8416691921956292</v>
      </c>
      <c r="P438" s="142">
        <v>907.19875130072819</v>
      </c>
      <c r="Q438" s="273">
        <v>230.50015153173774</v>
      </c>
    </row>
    <row r="439" spans="1:17" ht="12.75" customHeight="1">
      <c r="A439" s="63"/>
      <c r="B439" s="18" t="s">
        <v>168</v>
      </c>
      <c r="C439" s="21" t="s">
        <v>153</v>
      </c>
      <c r="D439" s="22">
        <v>30</v>
      </c>
      <c r="E439" s="22">
        <v>1987</v>
      </c>
      <c r="F439" s="143">
        <f>G439+H439+I439</f>
        <v>30.555999999999997</v>
      </c>
      <c r="G439" s="143">
        <v>3.0891030000000002</v>
      </c>
      <c r="H439" s="143">
        <v>4.6399999999999997</v>
      </c>
      <c r="I439" s="143">
        <v>22.826896999999999</v>
      </c>
      <c r="J439" s="144">
        <v>1509.29</v>
      </c>
      <c r="K439" s="144">
        <v>22.826896999999999</v>
      </c>
      <c r="L439" s="144">
        <v>1509.29</v>
      </c>
      <c r="M439" s="151">
        <f>K439/L439</f>
        <v>1.5124261738963354E-2</v>
      </c>
      <c r="N439" s="29">
        <v>195.655</v>
      </c>
      <c r="O439" s="146">
        <f>M439*N439</f>
        <v>2.9591374305368752</v>
      </c>
      <c r="P439" s="146">
        <f>M439*60*1000</f>
        <v>907.45570433780119</v>
      </c>
      <c r="Q439" s="274">
        <f>P439*N439/1000</f>
        <v>177.5482458322125</v>
      </c>
    </row>
    <row r="440" spans="1:17" ht="12.75" customHeight="1">
      <c r="A440" s="63"/>
      <c r="B440" s="18" t="s">
        <v>168</v>
      </c>
      <c r="C440" s="21" t="s">
        <v>154</v>
      </c>
      <c r="D440" s="22">
        <v>37</v>
      </c>
      <c r="E440" s="22">
        <v>1991</v>
      </c>
      <c r="F440" s="143">
        <f>G440+H440+I440</f>
        <v>45.854620000000004</v>
      </c>
      <c r="G440" s="143">
        <v>4.9860800000000003</v>
      </c>
      <c r="H440" s="143">
        <v>5.6000000000000005</v>
      </c>
      <c r="I440" s="143">
        <v>35.268540000000002</v>
      </c>
      <c r="J440" s="144">
        <v>2330.33</v>
      </c>
      <c r="K440" s="144">
        <v>35.268540000000002</v>
      </c>
      <c r="L440" s="144">
        <v>2330.33</v>
      </c>
      <c r="M440" s="151">
        <f>K440/L440</f>
        <v>1.5134568923714668E-2</v>
      </c>
      <c r="N440" s="29">
        <v>195.655</v>
      </c>
      <c r="O440" s="146">
        <f>M440*N440</f>
        <v>2.9611540827693936</v>
      </c>
      <c r="P440" s="146">
        <f>M440*60*1000</f>
        <v>908.07413542288009</v>
      </c>
      <c r="Q440" s="274">
        <f>P440*N440/1000</f>
        <v>177.6692449661636</v>
      </c>
    </row>
    <row r="441" spans="1:17" ht="12.75" customHeight="1">
      <c r="A441" s="63"/>
      <c r="B441" s="18" t="s">
        <v>168</v>
      </c>
      <c r="C441" s="21" t="s">
        <v>155</v>
      </c>
      <c r="D441" s="22">
        <v>18</v>
      </c>
      <c r="E441" s="22" t="s">
        <v>130</v>
      </c>
      <c r="F441" s="143">
        <f>G441+H441+I441</f>
        <v>20.495999999999999</v>
      </c>
      <c r="G441" s="143">
        <v>2.7491430000000001</v>
      </c>
      <c r="H441" s="143">
        <v>2.88</v>
      </c>
      <c r="I441" s="143">
        <v>14.866857</v>
      </c>
      <c r="J441" s="144">
        <v>980.91</v>
      </c>
      <c r="K441" s="144">
        <v>14.866857</v>
      </c>
      <c r="L441" s="144">
        <v>980.91</v>
      </c>
      <c r="M441" s="151">
        <f>K441/L441</f>
        <v>1.5156188641159739E-2</v>
      </c>
      <c r="N441" s="29">
        <v>195.655</v>
      </c>
      <c r="O441" s="146">
        <f>M441*N441</f>
        <v>2.9653840885861089</v>
      </c>
      <c r="P441" s="146">
        <f>M441*60*1000</f>
        <v>909.37131846958425</v>
      </c>
      <c r="Q441" s="274">
        <f>P441*N441/1000</f>
        <v>177.92304531516649</v>
      </c>
    </row>
    <row r="442" spans="1:17" ht="12.75" customHeight="1">
      <c r="A442" s="63"/>
      <c r="B442" s="43" t="s">
        <v>718</v>
      </c>
      <c r="C442" s="24" t="s">
        <v>709</v>
      </c>
      <c r="D442" s="18">
        <v>60</v>
      </c>
      <c r="E442" s="18">
        <v>1981</v>
      </c>
      <c r="F442" s="139">
        <v>62.77</v>
      </c>
      <c r="G442" s="139">
        <v>5.8164100000000003</v>
      </c>
      <c r="H442" s="139">
        <v>9.6</v>
      </c>
      <c r="I442" s="139">
        <v>47.353589999999997</v>
      </c>
      <c r="J442" s="140">
        <v>3122.77</v>
      </c>
      <c r="K442" s="140">
        <v>47.353589999999997</v>
      </c>
      <c r="L442" s="140">
        <v>3122.77</v>
      </c>
      <c r="M442" s="81">
        <f>K442/L442</f>
        <v>1.5163969808855598E-2</v>
      </c>
      <c r="N442" s="30">
        <v>211.678</v>
      </c>
      <c r="O442" s="142">
        <f>K442*N442/J442</f>
        <v>3.2098788011989354</v>
      </c>
      <c r="P442" s="142">
        <f>M442*60*1000</f>
        <v>909.83818853133596</v>
      </c>
      <c r="Q442" s="273">
        <f>O442*60</f>
        <v>192.59272807193614</v>
      </c>
    </row>
    <row r="443" spans="1:17" ht="12.75" customHeight="1">
      <c r="A443" s="63"/>
      <c r="B443" s="18" t="s">
        <v>481</v>
      </c>
      <c r="C443" s="176" t="s">
        <v>467</v>
      </c>
      <c r="D443" s="177">
        <v>15</v>
      </c>
      <c r="E443" s="177">
        <v>1979</v>
      </c>
      <c r="F443" s="178">
        <v>14.179</v>
      </c>
      <c r="G443" s="178">
        <v>1.5022</v>
      </c>
      <c r="H443" s="178">
        <v>1.93</v>
      </c>
      <c r="I443" s="178">
        <v>10.746798</v>
      </c>
      <c r="J443" s="179">
        <v>706.88</v>
      </c>
      <c r="K443" s="179">
        <v>10.746798</v>
      </c>
      <c r="L443" s="179">
        <v>706.88</v>
      </c>
      <c r="M443" s="259">
        <v>1.5203143390674514E-2</v>
      </c>
      <c r="N443" s="181">
        <v>276.42400000000004</v>
      </c>
      <c r="O443" s="182">
        <v>4.2025137086238127</v>
      </c>
      <c r="P443" s="182">
        <v>912.18860344047084</v>
      </c>
      <c r="Q443" s="275">
        <v>252.15082251742876</v>
      </c>
    </row>
    <row r="444" spans="1:17" ht="12.75" customHeight="1">
      <c r="A444" s="63"/>
      <c r="B444" s="18" t="s">
        <v>481</v>
      </c>
      <c r="C444" s="176" t="s">
        <v>468</v>
      </c>
      <c r="D444" s="177">
        <v>26</v>
      </c>
      <c r="E444" s="177">
        <v>1984</v>
      </c>
      <c r="F444" s="178">
        <v>26.378</v>
      </c>
      <c r="G444" s="178">
        <v>1.9634320000000001</v>
      </c>
      <c r="H444" s="178">
        <v>3.76</v>
      </c>
      <c r="I444" s="178">
        <v>20.654572000000002</v>
      </c>
      <c r="J444" s="179">
        <v>1357.72</v>
      </c>
      <c r="K444" s="179">
        <v>20.654572000000002</v>
      </c>
      <c r="L444" s="179">
        <v>1357.72</v>
      </c>
      <c r="M444" s="259">
        <v>1.521268891965943E-2</v>
      </c>
      <c r="N444" s="181">
        <v>276.42400000000004</v>
      </c>
      <c r="O444" s="182">
        <v>4.2051523219279385</v>
      </c>
      <c r="P444" s="182">
        <v>912.76133517956578</v>
      </c>
      <c r="Q444" s="275">
        <v>252.30913931567633</v>
      </c>
    </row>
    <row r="445" spans="1:17" ht="12.75" customHeight="1">
      <c r="A445" s="63"/>
      <c r="B445" s="18" t="s">
        <v>168</v>
      </c>
      <c r="C445" s="21" t="s">
        <v>156</v>
      </c>
      <c r="D445" s="22">
        <v>45</v>
      </c>
      <c r="E445" s="22">
        <v>1976</v>
      </c>
      <c r="F445" s="143">
        <f>G445+H445+I445</f>
        <v>47.826999999999998</v>
      </c>
      <c r="G445" s="143">
        <v>4.9294200000000004</v>
      </c>
      <c r="H445" s="143">
        <v>7.2</v>
      </c>
      <c r="I445" s="143">
        <v>35.697580000000002</v>
      </c>
      <c r="J445" s="144">
        <v>2346.48</v>
      </c>
      <c r="K445" s="144">
        <v>35.697580000000002</v>
      </c>
      <c r="L445" s="144">
        <v>2346.48</v>
      </c>
      <c r="M445" s="151">
        <f>K445/L445</f>
        <v>1.5213247076471993E-2</v>
      </c>
      <c r="N445" s="29">
        <v>195.655</v>
      </c>
      <c r="O445" s="146">
        <f>M445*N445</f>
        <v>2.976547856747128</v>
      </c>
      <c r="P445" s="146">
        <f>M445*60*1000</f>
        <v>912.79482458831967</v>
      </c>
      <c r="Q445" s="274">
        <f>P445*N445/1000</f>
        <v>178.59287140482769</v>
      </c>
    </row>
    <row r="446" spans="1:17" ht="12.75" customHeight="1">
      <c r="A446" s="63"/>
      <c r="B446" s="43" t="s">
        <v>375</v>
      </c>
      <c r="C446" s="40" t="s">
        <v>364</v>
      </c>
      <c r="D446" s="41">
        <v>36</v>
      </c>
      <c r="E446" s="41">
        <v>1972</v>
      </c>
      <c r="F446" s="147">
        <v>31.962</v>
      </c>
      <c r="G446" s="147">
        <v>3.2130000000000001</v>
      </c>
      <c r="H446" s="147">
        <v>5.76</v>
      </c>
      <c r="I446" s="147">
        <v>22.989000999999998</v>
      </c>
      <c r="J446" s="148">
        <v>1508.84</v>
      </c>
      <c r="K446" s="148">
        <v>22.989000999999998</v>
      </c>
      <c r="L446" s="148">
        <v>1508.84</v>
      </c>
      <c r="M446" s="149">
        <v>1.5236208610588267E-2</v>
      </c>
      <c r="N446" s="42">
        <v>305.63600000000002</v>
      </c>
      <c r="O446" s="150">
        <v>4.656733854905756</v>
      </c>
      <c r="P446" s="150">
        <v>914.17251663529601</v>
      </c>
      <c r="Q446" s="276">
        <v>279.40403129434532</v>
      </c>
    </row>
    <row r="447" spans="1:17" ht="12.75" customHeight="1">
      <c r="A447" s="63"/>
      <c r="B447" s="18" t="s">
        <v>168</v>
      </c>
      <c r="C447" s="21" t="s">
        <v>157</v>
      </c>
      <c r="D447" s="22">
        <v>9</v>
      </c>
      <c r="E447" s="22" t="s">
        <v>130</v>
      </c>
      <c r="F447" s="143">
        <f>G447+H447+I447</f>
        <v>7.7920000000000007</v>
      </c>
      <c r="G447" s="143">
        <v>0</v>
      </c>
      <c r="H447" s="143">
        <v>0</v>
      </c>
      <c r="I447" s="143">
        <v>7.7920000000000007</v>
      </c>
      <c r="J447" s="144">
        <v>510.93</v>
      </c>
      <c r="K447" s="144">
        <v>7.7920000000000007</v>
      </c>
      <c r="L447" s="144">
        <v>510.93</v>
      </c>
      <c r="M447" s="151">
        <f>K447/L447</f>
        <v>1.5250621415849531E-2</v>
      </c>
      <c r="N447" s="29">
        <v>195.655</v>
      </c>
      <c r="O447" s="146">
        <f>M447*N447</f>
        <v>2.9838603331180398</v>
      </c>
      <c r="P447" s="146">
        <f>M447*60*1000</f>
        <v>915.03728495097175</v>
      </c>
      <c r="Q447" s="274">
        <f>P447*N447/1000</f>
        <v>179.03161998708237</v>
      </c>
    </row>
    <row r="448" spans="1:17" ht="12.75" customHeight="1">
      <c r="A448" s="63"/>
      <c r="B448" s="18" t="s">
        <v>921</v>
      </c>
      <c r="C448" s="24" t="s">
        <v>895</v>
      </c>
      <c r="D448" s="18">
        <v>70</v>
      </c>
      <c r="E448" s="18" t="s">
        <v>130</v>
      </c>
      <c r="F448" s="139">
        <v>38.999000000000002</v>
      </c>
      <c r="G448" s="139">
        <v>6.8178970000000003</v>
      </c>
      <c r="H448" s="139">
        <v>0.48</v>
      </c>
      <c r="I448" s="139">
        <v>31.701107</v>
      </c>
      <c r="J448" s="140">
        <v>2072.2600000000002</v>
      </c>
      <c r="K448" s="140">
        <v>31.701107</v>
      </c>
      <c r="L448" s="140">
        <v>2072.2600000000002</v>
      </c>
      <c r="M448" s="81">
        <v>1.5297842452201942E-2</v>
      </c>
      <c r="N448" s="30">
        <v>254.07900000000001</v>
      </c>
      <c r="O448" s="142">
        <v>3.8868605124130173</v>
      </c>
      <c r="P448" s="142">
        <v>917.87054713211649</v>
      </c>
      <c r="Q448" s="273">
        <v>233.21163074478102</v>
      </c>
    </row>
    <row r="449" spans="1:17" ht="12.75" customHeight="1">
      <c r="A449" s="63"/>
      <c r="B449" s="18" t="s">
        <v>168</v>
      </c>
      <c r="C449" s="21" t="s">
        <v>158</v>
      </c>
      <c r="D449" s="22">
        <v>30</v>
      </c>
      <c r="E449" s="22">
        <v>1985</v>
      </c>
      <c r="F449" s="143">
        <f>G449+H449+I449</f>
        <v>31.526000000000003</v>
      </c>
      <c r="G449" s="143">
        <v>3.7962200000000004</v>
      </c>
      <c r="H449" s="143">
        <v>4.8</v>
      </c>
      <c r="I449" s="143">
        <v>22.929780000000001</v>
      </c>
      <c r="J449" s="144">
        <v>1495.9</v>
      </c>
      <c r="K449" s="144">
        <v>22.929780000000001</v>
      </c>
      <c r="L449" s="144">
        <v>1495.9</v>
      </c>
      <c r="M449" s="151">
        <f>K449/L449</f>
        <v>1.5328417674978273E-2</v>
      </c>
      <c r="N449" s="29">
        <v>195.655</v>
      </c>
      <c r="O449" s="146">
        <f>M449*N449</f>
        <v>2.9990815601978742</v>
      </c>
      <c r="P449" s="146">
        <f>M449*60*1000</f>
        <v>919.70506049869641</v>
      </c>
      <c r="Q449" s="274">
        <f>P449*N449/1000</f>
        <v>179.94489361187246</v>
      </c>
    </row>
    <row r="450" spans="1:17" ht="12.75" customHeight="1">
      <c r="A450" s="63"/>
      <c r="B450" s="43" t="s">
        <v>792</v>
      </c>
      <c r="C450" s="21" t="s">
        <v>774</v>
      </c>
      <c r="D450" s="22">
        <v>40</v>
      </c>
      <c r="E450" s="22">
        <v>1989</v>
      </c>
      <c r="F450" s="143">
        <v>44.341000000000001</v>
      </c>
      <c r="G450" s="143">
        <v>3.5169999999999999</v>
      </c>
      <c r="H450" s="143">
        <v>6.24</v>
      </c>
      <c r="I450" s="143">
        <v>34.584000000000003</v>
      </c>
      <c r="J450" s="144">
        <v>2277.1999999999998</v>
      </c>
      <c r="K450" s="144">
        <v>33.744</v>
      </c>
      <c r="L450" s="144">
        <v>2199.36</v>
      </c>
      <c r="M450" s="145">
        <f>K450/L450</f>
        <v>1.5342645133129636E-2</v>
      </c>
      <c r="N450" s="29">
        <v>260.29199999999997</v>
      </c>
      <c r="O450" s="146">
        <f>M450*N450</f>
        <v>3.9935677869925787</v>
      </c>
      <c r="P450" s="146">
        <f>M450*60*1000</f>
        <v>920.55870798777812</v>
      </c>
      <c r="Q450" s="274">
        <f>P450*N450/1000</f>
        <v>239.6140672195547</v>
      </c>
    </row>
    <row r="451" spans="1:17" ht="12.75" customHeight="1">
      <c r="A451" s="63"/>
      <c r="B451" s="43" t="s">
        <v>375</v>
      </c>
      <c r="C451" s="40" t="s">
        <v>363</v>
      </c>
      <c r="D451" s="41">
        <v>37</v>
      </c>
      <c r="E451" s="41">
        <v>1970</v>
      </c>
      <c r="F451" s="147">
        <v>32.389000000000003</v>
      </c>
      <c r="G451" s="147">
        <v>2.3158080000000001</v>
      </c>
      <c r="H451" s="147">
        <v>5.76</v>
      </c>
      <c r="I451" s="147">
        <v>24.313192999999998</v>
      </c>
      <c r="J451" s="148">
        <v>1579.46</v>
      </c>
      <c r="K451" s="148">
        <v>24.313192999999998</v>
      </c>
      <c r="L451" s="148">
        <v>1579.46</v>
      </c>
      <c r="M451" s="149">
        <v>1.5393357856482593E-2</v>
      </c>
      <c r="N451" s="42">
        <v>294.95400000000006</v>
      </c>
      <c r="O451" s="150">
        <v>4.5403324732009676</v>
      </c>
      <c r="P451" s="150">
        <v>923.60147138895559</v>
      </c>
      <c r="Q451" s="276">
        <v>272.41994839205807</v>
      </c>
    </row>
    <row r="452" spans="1:17" ht="12.75" customHeight="1">
      <c r="A452" s="63"/>
      <c r="B452" s="18" t="s">
        <v>678</v>
      </c>
      <c r="C452" s="97" t="s">
        <v>672</v>
      </c>
      <c r="D452" s="22">
        <v>20</v>
      </c>
      <c r="E452" s="22">
        <v>1985</v>
      </c>
      <c r="F452" s="143">
        <v>20.893000000000001</v>
      </c>
      <c r="G452" s="143">
        <v>1.4</v>
      </c>
      <c r="H452" s="143">
        <v>3.2170000000000001</v>
      </c>
      <c r="I452" s="143">
        <v>16.276</v>
      </c>
      <c r="J452" s="144">
        <v>1056.3</v>
      </c>
      <c r="K452" s="144">
        <v>16.276</v>
      </c>
      <c r="L452" s="144">
        <v>1056.3</v>
      </c>
      <c r="M452" s="145">
        <f>K452/L452</f>
        <v>1.5408501372716085E-2</v>
      </c>
      <c r="N452" s="29">
        <v>291.13900000000001</v>
      </c>
      <c r="O452" s="146">
        <f>M452*N452</f>
        <v>4.4860156811511889</v>
      </c>
      <c r="P452" s="146">
        <f>M452*60*1000</f>
        <v>924.51008236296502</v>
      </c>
      <c r="Q452" s="274">
        <f>P452*N452/1000</f>
        <v>269.16094086907128</v>
      </c>
    </row>
    <row r="453" spans="1:17" ht="12.75" customHeight="1">
      <c r="A453" s="63"/>
      <c r="B453" s="18" t="s">
        <v>67</v>
      </c>
      <c r="C453" s="21" t="s">
        <v>77</v>
      </c>
      <c r="D453" s="22">
        <v>9</v>
      </c>
      <c r="E453" s="22">
        <v>1983</v>
      </c>
      <c r="F453" s="143">
        <v>10.7</v>
      </c>
      <c r="G453" s="143">
        <v>1.2749999999999999</v>
      </c>
      <c r="H453" s="143">
        <v>1.44</v>
      </c>
      <c r="I453" s="143">
        <v>7.9850000000000003</v>
      </c>
      <c r="J453" s="144">
        <v>518</v>
      </c>
      <c r="K453" s="144">
        <v>7.9850000000000003</v>
      </c>
      <c r="L453" s="144">
        <v>518</v>
      </c>
      <c r="M453" s="151">
        <f>K453/L453</f>
        <v>1.5415057915057916E-2</v>
      </c>
      <c r="N453" s="29">
        <v>204.81</v>
      </c>
      <c r="O453" s="146">
        <f>M453*N453</f>
        <v>3.1571580115830118</v>
      </c>
      <c r="P453" s="146">
        <f>M453*60*1000</f>
        <v>924.90347490347494</v>
      </c>
      <c r="Q453" s="274">
        <f>P453*N453/1000</f>
        <v>189.4294806949807</v>
      </c>
    </row>
    <row r="454" spans="1:17" ht="12.75" customHeight="1">
      <c r="A454" s="63"/>
      <c r="B454" s="43" t="s">
        <v>315</v>
      </c>
      <c r="C454" s="44" t="s">
        <v>299</v>
      </c>
      <c r="D454" s="45">
        <v>41</v>
      </c>
      <c r="E454" s="45">
        <v>1981</v>
      </c>
      <c r="F454" s="153">
        <v>40.530999999999999</v>
      </c>
      <c r="G454" s="153">
        <v>3.2118899999999999</v>
      </c>
      <c r="H454" s="153">
        <v>2.65</v>
      </c>
      <c r="I454" s="153">
        <v>34.669113000000003</v>
      </c>
      <c r="J454" s="154">
        <v>2245.19</v>
      </c>
      <c r="K454" s="154">
        <v>34.669113000000003</v>
      </c>
      <c r="L454" s="154">
        <v>2245.19</v>
      </c>
      <c r="M454" s="155">
        <v>1.544150517328155E-2</v>
      </c>
      <c r="N454" s="46">
        <v>260.51</v>
      </c>
      <c r="O454" s="156">
        <v>4.0226665126915764</v>
      </c>
      <c r="P454" s="156">
        <v>926.49031039689305</v>
      </c>
      <c r="Q454" s="271">
        <v>241.3599907614946</v>
      </c>
    </row>
    <row r="455" spans="1:17" ht="12.75" customHeight="1">
      <c r="A455" s="63"/>
      <c r="B455" s="18" t="s">
        <v>921</v>
      </c>
      <c r="C455" s="24" t="s">
        <v>896</v>
      </c>
      <c r="D455" s="18">
        <v>60</v>
      </c>
      <c r="E455" s="18">
        <v>1980</v>
      </c>
      <c r="F455" s="139">
        <v>66.927000000000007</v>
      </c>
      <c r="G455" s="139">
        <v>6.9730319999999999</v>
      </c>
      <c r="H455" s="139">
        <v>9.6</v>
      </c>
      <c r="I455" s="139">
        <v>50.353968000000002</v>
      </c>
      <c r="J455" s="140">
        <v>3250.97</v>
      </c>
      <c r="K455" s="140">
        <v>50.353968000000002</v>
      </c>
      <c r="L455" s="140">
        <v>3250.97</v>
      </c>
      <c r="M455" s="81">
        <v>1.54889057727386E-2</v>
      </c>
      <c r="N455" s="30">
        <v>254.07900000000001</v>
      </c>
      <c r="O455" s="142">
        <v>3.9354056898316507</v>
      </c>
      <c r="P455" s="142">
        <v>929.33434636431605</v>
      </c>
      <c r="Q455" s="273">
        <v>236.12434138989906</v>
      </c>
    </row>
    <row r="456" spans="1:17" ht="12.75" customHeight="1">
      <c r="A456" s="63"/>
      <c r="B456" s="18" t="s">
        <v>481</v>
      </c>
      <c r="C456" s="176" t="s">
        <v>469</v>
      </c>
      <c r="D456" s="177">
        <v>26</v>
      </c>
      <c r="E456" s="177">
        <v>1982</v>
      </c>
      <c r="F456" s="178">
        <v>26.515999999999998</v>
      </c>
      <c r="G456" s="178">
        <v>1.7303200000000001</v>
      </c>
      <c r="H456" s="178">
        <v>3.84</v>
      </c>
      <c r="I456" s="178">
        <v>20.945678000000001</v>
      </c>
      <c r="J456" s="179">
        <v>1351.11</v>
      </c>
      <c r="K456" s="179">
        <v>20.945678000000001</v>
      </c>
      <c r="L456" s="179">
        <v>1351.11</v>
      </c>
      <c r="M456" s="259">
        <v>1.5502570479087567E-2</v>
      </c>
      <c r="N456" s="181">
        <v>276.42400000000004</v>
      </c>
      <c r="O456" s="182">
        <v>4.2852825421113021</v>
      </c>
      <c r="P456" s="182">
        <v>930.15422874525404</v>
      </c>
      <c r="Q456" s="275">
        <v>257.11695252667812</v>
      </c>
    </row>
    <row r="457" spans="1:17" ht="12.75" customHeight="1">
      <c r="A457" s="63"/>
      <c r="B457" s="43" t="s">
        <v>315</v>
      </c>
      <c r="C457" s="44" t="s">
        <v>300</v>
      </c>
      <c r="D457" s="45">
        <v>40</v>
      </c>
      <c r="E457" s="45">
        <v>1988</v>
      </c>
      <c r="F457" s="153">
        <v>39.058</v>
      </c>
      <c r="G457" s="153">
        <v>3.4169999999999998</v>
      </c>
      <c r="H457" s="153">
        <v>3.92</v>
      </c>
      <c r="I457" s="153">
        <v>31.721001999999999</v>
      </c>
      <c r="J457" s="154">
        <v>2040.9</v>
      </c>
      <c r="K457" s="154">
        <v>31.721001999999999</v>
      </c>
      <c r="L457" s="154">
        <v>2040.9</v>
      </c>
      <c r="M457" s="155">
        <v>1.554265373119702E-2</v>
      </c>
      <c r="N457" s="46">
        <v>260.51</v>
      </c>
      <c r="O457" s="156">
        <v>4.0490167235141357</v>
      </c>
      <c r="P457" s="156">
        <v>932.55922387182125</v>
      </c>
      <c r="Q457" s="271">
        <v>242.94100341084814</v>
      </c>
    </row>
    <row r="458" spans="1:17" ht="12.75" customHeight="1">
      <c r="A458" s="63"/>
      <c r="B458" s="43" t="s">
        <v>375</v>
      </c>
      <c r="C458" s="40" t="s">
        <v>361</v>
      </c>
      <c r="D458" s="41">
        <v>45</v>
      </c>
      <c r="E458" s="41">
        <v>1978</v>
      </c>
      <c r="F458" s="147">
        <v>44.578000000000003</v>
      </c>
      <c r="G458" s="147">
        <v>3.0829499999999999</v>
      </c>
      <c r="H458" s="147">
        <v>7.2</v>
      </c>
      <c r="I458" s="147">
        <v>34.295048999999999</v>
      </c>
      <c r="J458" s="148">
        <v>2206.29</v>
      </c>
      <c r="K458" s="148">
        <v>34.295048999999999</v>
      </c>
      <c r="L458" s="148">
        <v>2206.29</v>
      </c>
      <c r="M458" s="149">
        <v>1.5544216308826129E-2</v>
      </c>
      <c r="N458" s="42">
        <v>278.93100000000004</v>
      </c>
      <c r="O458" s="150">
        <v>4.3357637992371814</v>
      </c>
      <c r="P458" s="150">
        <v>932.65297852956769</v>
      </c>
      <c r="Q458" s="276">
        <v>260.14582795423087</v>
      </c>
    </row>
    <row r="459" spans="1:17" ht="12.75" customHeight="1">
      <c r="A459" s="63"/>
      <c r="B459" s="18" t="s">
        <v>678</v>
      </c>
      <c r="C459" s="97" t="s">
        <v>674</v>
      </c>
      <c r="D459" s="22">
        <v>20</v>
      </c>
      <c r="E459" s="22">
        <v>1978</v>
      </c>
      <c r="F459" s="143">
        <v>19.344000000000001</v>
      </c>
      <c r="G459" s="143">
        <v>1.98</v>
      </c>
      <c r="H459" s="143">
        <v>3.2040000000000002</v>
      </c>
      <c r="I459" s="143">
        <v>14.16</v>
      </c>
      <c r="J459" s="144">
        <v>910.7</v>
      </c>
      <c r="K459" s="144">
        <v>14.16</v>
      </c>
      <c r="L459" s="144">
        <v>910.7</v>
      </c>
      <c r="M459" s="145">
        <f>K459/L459</f>
        <v>1.554847919183046E-2</v>
      </c>
      <c r="N459" s="29">
        <v>291.13900000000001</v>
      </c>
      <c r="O459" s="146">
        <f>M459*N459</f>
        <v>4.526768683430328</v>
      </c>
      <c r="P459" s="146">
        <f>M459*60*1000</f>
        <v>932.90875150982754</v>
      </c>
      <c r="Q459" s="274">
        <f>P459*N459/1000</f>
        <v>271.60612100581972</v>
      </c>
    </row>
    <row r="460" spans="1:17" ht="12.75" customHeight="1">
      <c r="A460" s="63"/>
      <c r="B460" s="18" t="s">
        <v>426</v>
      </c>
      <c r="C460" s="175" t="s">
        <v>408</v>
      </c>
      <c r="D460" s="157">
        <v>73</v>
      </c>
      <c r="E460" s="157">
        <v>1966</v>
      </c>
      <c r="F460" s="158">
        <v>38.209000000000003</v>
      </c>
      <c r="G460" s="158">
        <v>4.9345049999999997</v>
      </c>
      <c r="H460" s="158">
        <v>0.76</v>
      </c>
      <c r="I460" s="158">
        <v>32.514493999999999</v>
      </c>
      <c r="J460" s="159">
        <v>2087.0500000000002</v>
      </c>
      <c r="K460" s="159">
        <v>32.514493999999999</v>
      </c>
      <c r="L460" s="159">
        <v>2087.0500000000002</v>
      </c>
      <c r="M460" s="160">
        <v>1.5579163891617353E-2</v>
      </c>
      <c r="N460" s="161">
        <v>273.37200000000001</v>
      </c>
      <c r="O460" s="162">
        <v>4.2589071913792189</v>
      </c>
      <c r="P460" s="162">
        <v>934.74983349704121</v>
      </c>
      <c r="Q460" s="272">
        <v>255.53443148275318</v>
      </c>
    </row>
    <row r="461" spans="1:17" ht="12.75" customHeight="1">
      <c r="A461" s="63"/>
      <c r="B461" s="43" t="s">
        <v>792</v>
      </c>
      <c r="C461" s="21" t="s">
        <v>764</v>
      </c>
      <c r="D461" s="22">
        <v>24</v>
      </c>
      <c r="E461" s="22">
        <v>2011</v>
      </c>
      <c r="F461" s="143">
        <v>22.925000000000001</v>
      </c>
      <c r="G461" s="143">
        <v>3.43</v>
      </c>
      <c r="H461" s="143">
        <v>1.92</v>
      </c>
      <c r="I461" s="143">
        <v>17.574999999999999</v>
      </c>
      <c r="J461" s="144">
        <v>1123.75</v>
      </c>
      <c r="K461" s="144">
        <v>17.574999999999999</v>
      </c>
      <c r="L461" s="144">
        <v>1123.75</v>
      </c>
      <c r="M461" s="145">
        <f>K461/L461</f>
        <v>1.5639599555061178E-2</v>
      </c>
      <c r="N461" s="29">
        <v>260.29199999999997</v>
      </c>
      <c r="O461" s="146">
        <f>M461*N461</f>
        <v>4.0708626473859839</v>
      </c>
      <c r="P461" s="146">
        <f>M461*60*1000</f>
        <v>938.37597330367078</v>
      </c>
      <c r="Q461" s="274">
        <f>P461*N461/1000</f>
        <v>244.25175884315905</v>
      </c>
    </row>
    <row r="462" spans="1:17" ht="12.75" customHeight="1">
      <c r="A462" s="63"/>
      <c r="B462" s="18" t="s">
        <v>115</v>
      </c>
      <c r="C462" s="21" t="s">
        <v>96</v>
      </c>
      <c r="D462" s="22">
        <v>20</v>
      </c>
      <c r="E462" s="22">
        <v>1983</v>
      </c>
      <c r="F462" s="143">
        <v>21.6</v>
      </c>
      <c r="G462" s="143">
        <v>1.821</v>
      </c>
      <c r="H462" s="143">
        <v>3.2</v>
      </c>
      <c r="I462" s="143">
        <v>16.597999999999999</v>
      </c>
      <c r="J462" s="144">
        <v>1058.8499999999999</v>
      </c>
      <c r="K462" s="144">
        <v>16.597999999999999</v>
      </c>
      <c r="L462" s="144">
        <v>1058.8499999999999</v>
      </c>
      <c r="M462" s="151">
        <f>K462/L462</f>
        <v>1.5675497001463853E-2</v>
      </c>
      <c r="N462" s="29">
        <v>240.6</v>
      </c>
      <c r="O462" s="146">
        <f>M462*N462</f>
        <v>3.7715245785522029</v>
      </c>
      <c r="P462" s="146">
        <f>M462*60*1000</f>
        <v>940.52982008783113</v>
      </c>
      <c r="Q462" s="274">
        <f>P462*N462/1000</f>
        <v>226.29147471313217</v>
      </c>
    </row>
    <row r="463" spans="1:17" ht="12.75" customHeight="1">
      <c r="A463" s="63"/>
      <c r="B463" s="43" t="s">
        <v>176</v>
      </c>
      <c r="C463" s="21" t="s">
        <v>169</v>
      </c>
      <c r="D463" s="22">
        <v>20</v>
      </c>
      <c r="E463" s="22" t="s">
        <v>170</v>
      </c>
      <c r="F463" s="143">
        <f>SUM(G463,H463,I463)</f>
        <v>20.593000000000004</v>
      </c>
      <c r="G463" s="143">
        <v>0.72899999999999998</v>
      </c>
      <c r="H463" s="143">
        <v>3.2</v>
      </c>
      <c r="I463" s="143">
        <v>16.664000000000001</v>
      </c>
      <c r="J463" s="144"/>
      <c r="K463" s="144">
        <f>I463</f>
        <v>16.664000000000001</v>
      </c>
      <c r="L463" s="144">
        <v>1061.52</v>
      </c>
      <c r="M463" s="151">
        <f>K463/L463</f>
        <v>1.5698244027432362E-2</v>
      </c>
      <c r="N463" s="29">
        <v>215.49</v>
      </c>
      <c r="O463" s="146">
        <f>M463*N463</f>
        <v>3.3828146054713999</v>
      </c>
      <c r="P463" s="146">
        <f>M463*60*1000</f>
        <v>941.89464164594176</v>
      </c>
      <c r="Q463" s="274">
        <f>P463*N463/1000</f>
        <v>202.96887632828401</v>
      </c>
    </row>
    <row r="464" spans="1:17" ht="12.75" customHeight="1">
      <c r="A464" s="63"/>
      <c r="B464" s="18" t="s">
        <v>459</v>
      </c>
      <c r="C464" s="176" t="s">
        <v>450</v>
      </c>
      <c r="D464" s="177">
        <v>50</v>
      </c>
      <c r="E464" s="177">
        <v>1971</v>
      </c>
      <c r="F464" s="178">
        <v>51.295000000000002</v>
      </c>
      <c r="G464" s="178">
        <v>3.7528860000000002</v>
      </c>
      <c r="H464" s="178">
        <v>8</v>
      </c>
      <c r="I464" s="178">
        <v>39.542113999999998</v>
      </c>
      <c r="J464" s="179">
        <v>2518.19</v>
      </c>
      <c r="K464" s="179">
        <v>39.542113999999998</v>
      </c>
      <c r="L464" s="179">
        <v>2518.19</v>
      </c>
      <c r="M464" s="259">
        <v>1.5702593529479506E-2</v>
      </c>
      <c r="N464" s="181">
        <v>266.61400000000003</v>
      </c>
      <c r="O464" s="182">
        <v>4.1865312712686498</v>
      </c>
      <c r="P464" s="182">
        <v>942.15561176877043</v>
      </c>
      <c r="Q464" s="275">
        <v>251.19187627611899</v>
      </c>
    </row>
    <row r="465" spans="1:17" ht="12.75" customHeight="1">
      <c r="A465" s="63"/>
      <c r="B465" s="18" t="s">
        <v>564</v>
      </c>
      <c r="C465" s="163" t="s">
        <v>548</v>
      </c>
      <c r="D465" s="172">
        <v>12</v>
      </c>
      <c r="E465" s="183" t="s">
        <v>130</v>
      </c>
      <c r="F465" s="166">
        <v>11.63</v>
      </c>
      <c r="G465" s="166">
        <v>1.06</v>
      </c>
      <c r="H465" s="166">
        <v>1.76</v>
      </c>
      <c r="I465" s="166">
        <v>8.81</v>
      </c>
      <c r="J465" s="167">
        <v>604.23</v>
      </c>
      <c r="K465" s="168">
        <v>8.7200000000000006</v>
      </c>
      <c r="L465" s="167">
        <v>552.99</v>
      </c>
      <c r="M465" s="169">
        <f>K465/L465</f>
        <v>1.5768820412665693E-2</v>
      </c>
      <c r="N465" s="170">
        <v>223.8</v>
      </c>
      <c r="O465" s="171">
        <f>M465*N465</f>
        <v>3.5290620083545821</v>
      </c>
      <c r="P465" s="171">
        <f>M465*60*1000</f>
        <v>946.12922475994151</v>
      </c>
      <c r="Q465" s="277">
        <f>P465*N465/1000</f>
        <v>211.74372050127491</v>
      </c>
    </row>
    <row r="466" spans="1:17" ht="12.75" customHeight="1">
      <c r="A466" s="63"/>
      <c r="B466" s="18" t="s">
        <v>426</v>
      </c>
      <c r="C466" s="175" t="s">
        <v>409</v>
      </c>
      <c r="D466" s="157">
        <v>37</v>
      </c>
      <c r="E466" s="157">
        <v>1983</v>
      </c>
      <c r="F466" s="158">
        <v>41.48</v>
      </c>
      <c r="G466" s="158">
        <v>3.2894999999999999</v>
      </c>
      <c r="H466" s="158">
        <v>6.08</v>
      </c>
      <c r="I466" s="158">
        <v>32.110500999999999</v>
      </c>
      <c r="J466" s="159">
        <v>2034.47</v>
      </c>
      <c r="K466" s="159">
        <v>32.110500999999999</v>
      </c>
      <c r="L466" s="159">
        <v>2034.47</v>
      </c>
      <c r="M466" s="160">
        <v>1.5783226589726071E-2</v>
      </c>
      <c r="N466" s="161">
        <v>273.37200000000001</v>
      </c>
      <c r="O466" s="162">
        <v>4.314692219286596</v>
      </c>
      <c r="P466" s="162">
        <v>946.99359538356418</v>
      </c>
      <c r="Q466" s="272">
        <v>258.88153315719575</v>
      </c>
    </row>
    <row r="467" spans="1:17" ht="12.75" customHeight="1">
      <c r="A467" s="63"/>
      <c r="B467" s="43" t="s">
        <v>222</v>
      </c>
      <c r="C467" s="24" t="s">
        <v>210</v>
      </c>
      <c r="D467" s="18">
        <v>38</v>
      </c>
      <c r="E467" s="18">
        <v>1990</v>
      </c>
      <c r="F467" s="139">
        <v>43.69</v>
      </c>
      <c r="G467" s="139">
        <v>4.4000000000000004</v>
      </c>
      <c r="H467" s="139">
        <v>5.84</v>
      </c>
      <c r="I467" s="139">
        <f>F467-G467-H467</f>
        <v>33.450000000000003</v>
      </c>
      <c r="J467" s="140">
        <v>2118.5700000000002</v>
      </c>
      <c r="K467" s="140">
        <f>I467/J467*L467</f>
        <v>33.450000000000003</v>
      </c>
      <c r="L467" s="140">
        <v>2118.5700000000002</v>
      </c>
      <c r="M467" s="152">
        <f>K467/L467</f>
        <v>1.5788951981761282E-2</v>
      </c>
      <c r="N467" s="30">
        <v>237.40199999999999</v>
      </c>
      <c r="O467" s="142">
        <f>M467*N467</f>
        <v>3.7483287783740917</v>
      </c>
      <c r="P467" s="142">
        <f>M467*60*1000</f>
        <v>947.3371189056769</v>
      </c>
      <c r="Q467" s="273">
        <f>P467*N467/1000</f>
        <v>224.89972670244552</v>
      </c>
    </row>
    <row r="468" spans="1:17" ht="12.75" customHeight="1">
      <c r="A468" s="63"/>
      <c r="B468" s="43" t="s">
        <v>759</v>
      </c>
      <c r="C468" s="21" t="s">
        <v>739</v>
      </c>
      <c r="D468" s="22">
        <v>70</v>
      </c>
      <c r="E468" s="22">
        <v>1970</v>
      </c>
      <c r="F468" s="143">
        <v>55.137</v>
      </c>
      <c r="G468" s="143">
        <v>7.3570000000000002</v>
      </c>
      <c r="H468" s="143">
        <v>0.71</v>
      </c>
      <c r="I468" s="143">
        <f>F468-G468-H468</f>
        <v>47.07</v>
      </c>
      <c r="J468" s="144">
        <v>2962.76</v>
      </c>
      <c r="K468" s="144">
        <v>47.07</v>
      </c>
      <c r="L468" s="144">
        <v>2962.76</v>
      </c>
      <c r="M468" s="145">
        <f>K468/L468</f>
        <v>1.5887213274109274E-2</v>
      </c>
      <c r="N468" s="29">
        <v>188.679</v>
      </c>
      <c r="O468" s="146">
        <f>M468*N468</f>
        <v>2.9975835133456639</v>
      </c>
      <c r="P468" s="146">
        <f>M468*60*1000</f>
        <v>953.23279644655645</v>
      </c>
      <c r="Q468" s="274">
        <f>P468*N468/1000</f>
        <v>179.85501080073985</v>
      </c>
    </row>
    <row r="469" spans="1:17" ht="12.75" customHeight="1">
      <c r="A469" s="63"/>
      <c r="B469" s="18" t="s">
        <v>115</v>
      </c>
      <c r="C469" s="21" t="s">
        <v>104</v>
      </c>
      <c r="D469" s="22">
        <v>30</v>
      </c>
      <c r="E469" s="22">
        <v>1973</v>
      </c>
      <c r="F469" s="143">
        <v>36.756</v>
      </c>
      <c r="G469" s="143">
        <v>4.5270000000000001</v>
      </c>
      <c r="H469" s="143">
        <v>4.8</v>
      </c>
      <c r="I469" s="143">
        <v>27.428000000000001</v>
      </c>
      <c r="J469" s="144">
        <v>1725.95</v>
      </c>
      <c r="K469" s="144">
        <v>27.428000000000001</v>
      </c>
      <c r="L469" s="144">
        <v>1725.95</v>
      </c>
      <c r="M469" s="151">
        <f>K469/L469</f>
        <v>1.5891537993568759E-2</v>
      </c>
      <c r="N469" s="29">
        <v>240.6</v>
      </c>
      <c r="O469" s="146">
        <f>M469*N469</f>
        <v>3.8235040412526433</v>
      </c>
      <c r="P469" s="146">
        <f>M469*60*1000</f>
        <v>953.49227961412555</v>
      </c>
      <c r="Q469" s="274">
        <f>P469*N469/1000</f>
        <v>229.41024247515858</v>
      </c>
    </row>
    <row r="470" spans="1:17" ht="12.75" customHeight="1">
      <c r="A470" s="63"/>
      <c r="B470" s="18" t="s">
        <v>564</v>
      </c>
      <c r="C470" s="163" t="s">
        <v>549</v>
      </c>
      <c r="D470" s="172">
        <v>33</v>
      </c>
      <c r="E470" s="183" t="s">
        <v>130</v>
      </c>
      <c r="F470" s="166">
        <v>29.47</v>
      </c>
      <c r="G470" s="166">
        <v>1.77</v>
      </c>
      <c r="H470" s="166">
        <v>5.12</v>
      </c>
      <c r="I470" s="166">
        <v>22.58</v>
      </c>
      <c r="J470" s="167">
        <v>1419.26</v>
      </c>
      <c r="K470" s="168">
        <v>22.58</v>
      </c>
      <c r="L470" s="167">
        <v>1419.26</v>
      </c>
      <c r="M470" s="169">
        <f>K470/L470</f>
        <v>1.5909699420824937E-2</v>
      </c>
      <c r="N470" s="170">
        <v>223.8</v>
      </c>
      <c r="O470" s="171">
        <f>M470*N470</f>
        <v>3.5605907303806212</v>
      </c>
      <c r="P470" s="171">
        <f>M470*60*1000</f>
        <v>954.58196524949619</v>
      </c>
      <c r="Q470" s="277">
        <f>P470*N470/1000</f>
        <v>213.63544382283726</v>
      </c>
    </row>
    <row r="471" spans="1:17" ht="12.75" customHeight="1">
      <c r="A471" s="63"/>
      <c r="B471" s="18" t="s">
        <v>921</v>
      </c>
      <c r="C471" s="24" t="s">
        <v>897</v>
      </c>
      <c r="D471" s="18">
        <v>88</v>
      </c>
      <c r="E471" s="18">
        <v>1986</v>
      </c>
      <c r="F471" s="139">
        <v>115.14700000000001</v>
      </c>
      <c r="G471" s="139">
        <v>12.886264000000001</v>
      </c>
      <c r="H471" s="139">
        <v>19.52</v>
      </c>
      <c r="I471" s="139">
        <v>82.740735999999998</v>
      </c>
      <c r="J471" s="140">
        <v>5195.53</v>
      </c>
      <c r="K471" s="140">
        <v>82.740735999999998</v>
      </c>
      <c r="L471" s="140">
        <v>5195.53</v>
      </c>
      <c r="M471" s="81">
        <v>1.5925369692793612E-2</v>
      </c>
      <c r="N471" s="30">
        <v>254.07900000000001</v>
      </c>
      <c r="O471" s="142">
        <v>4.0463020061753081</v>
      </c>
      <c r="P471" s="142">
        <v>955.52218156761671</v>
      </c>
      <c r="Q471" s="273">
        <v>242.77812037051851</v>
      </c>
    </row>
    <row r="472" spans="1:17" ht="12.75" customHeight="1">
      <c r="A472" s="63"/>
      <c r="B472" s="43" t="s">
        <v>447</v>
      </c>
      <c r="C472" s="173" t="s">
        <v>439</v>
      </c>
      <c r="D472" s="157">
        <v>31</v>
      </c>
      <c r="E472" s="157">
        <v>1991</v>
      </c>
      <c r="F472" s="158">
        <v>30.716000000000001</v>
      </c>
      <c r="G472" s="158">
        <v>1.930299</v>
      </c>
      <c r="H472" s="158">
        <v>4.8</v>
      </c>
      <c r="I472" s="158">
        <v>23.985703000000001</v>
      </c>
      <c r="J472" s="159">
        <v>1504.89</v>
      </c>
      <c r="K472" s="159">
        <v>23.985703000000001</v>
      </c>
      <c r="L472" s="159">
        <v>1504.89</v>
      </c>
      <c r="M472" s="160">
        <v>1.5938509126912932E-2</v>
      </c>
      <c r="N472" s="161">
        <v>229.88100000000003</v>
      </c>
      <c r="O472" s="162">
        <v>3.6639604166038722</v>
      </c>
      <c r="P472" s="162">
        <v>956.31054761477583</v>
      </c>
      <c r="Q472" s="272">
        <v>219.83762499623231</v>
      </c>
    </row>
    <row r="473" spans="1:17" ht="12.75" customHeight="1">
      <c r="A473" s="63"/>
      <c r="B473" s="18" t="s">
        <v>921</v>
      </c>
      <c r="C473" s="24" t="s">
        <v>898</v>
      </c>
      <c r="D473" s="18">
        <v>40</v>
      </c>
      <c r="E473" s="18">
        <v>1987</v>
      </c>
      <c r="F473" s="139">
        <v>43.987000000000002</v>
      </c>
      <c r="G473" s="139">
        <v>3.1413540000000002</v>
      </c>
      <c r="H473" s="139">
        <v>6.4</v>
      </c>
      <c r="I473" s="139">
        <v>34.445647999999998</v>
      </c>
      <c r="J473" s="140">
        <v>2155.0100000000002</v>
      </c>
      <c r="K473" s="140">
        <v>34.445647999999998</v>
      </c>
      <c r="L473" s="140">
        <v>2155.0100000000002</v>
      </c>
      <c r="M473" s="81">
        <v>1.5983985225126562E-2</v>
      </c>
      <c r="N473" s="30">
        <v>254.07900000000001</v>
      </c>
      <c r="O473" s="142">
        <v>4.061194982014932</v>
      </c>
      <c r="P473" s="142">
        <v>959.0391135075937</v>
      </c>
      <c r="Q473" s="273">
        <v>243.67169892089589</v>
      </c>
    </row>
    <row r="474" spans="1:17" ht="12.75" customHeight="1">
      <c r="A474" s="63"/>
      <c r="B474" s="18" t="s">
        <v>564</v>
      </c>
      <c r="C474" s="163" t="s">
        <v>554</v>
      </c>
      <c r="D474" s="164">
        <v>20</v>
      </c>
      <c r="E474" s="165" t="s">
        <v>130</v>
      </c>
      <c r="F474" s="166">
        <v>22.7</v>
      </c>
      <c r="G474" s="166">
        <v>2.21</v>
      </c>
      <c r="H474" s="166">
        <v>3.2</v>
      </c>
      <c r="I474" s="166">
        <v>17.29</v>
      </c>
      <c r="J474" s="167">
        <v>1079.8800000000001</v>
      </c>
      <c r="K474" s="168">
        <v>17.29</v>
      </c>
      <c r="L474" s="167">
        <v>1079.8800000000001</v>
      </c>
      <c r="M474" s="169">
        <f>K474/L474</f>
        <v>1.6011038263510757E-2</v>
      </c>
      <c r="N474" s="170">
        <v>223.8</v>
      </c>
      <c r="O474" s="171">
        <f>M474*N474</f>
        <v>3.5832703633737073</v>
      </c>
      <c r="P474" s="171">
        <f>M474*60*1000</f>
        <v>960.66229581064545</v>
      </c>
      <c r="Q474" s="277">
        <f>P474*N474/1000</f>
        <v>214.99622180242247</v>
      </c>
    </row>
    <row r="475" spans="1:17" ht="12.75" customHeight="1">
      <c r="A475" s="63"/>
      <c r="B475" s="43" t="s">
        <v>718</v>
      </c>
      <c r="C475" s="24" t="s">
        <v>707</v>
      </c>
      <c r="D475" s="18">
        <v>85</v>
      </c>
      <c r="E475" s="18">
        <v>1970</v>
      </c>
      <c r="F475" s="139">
        <v>80.7</v>
      </c>
      <c r="G475" s="139">
        <v>6.3811099999999996</v>
      </c>
      <c r="H475" s="139">
        <v>13.6</v>
      </c>
      <c r="I475" s="139">
        <v>60.718890000000002</v>
      </c>
      <c r="J475" s="140">
        <v>3789.83</v>
      </c>
      <c r="K475" s="140">
        <v>60.718890000000002</v>
      </c>
      <c r="L475" s="140">
        <v>3789.83</v>
      </c>
      <c r="M475" s="81">
        <f>K475/L475</f>
        <v>1.6021533947432998E-2</v>
      </c>
      <c r="N475" s="30">
        <v>211.678</v>
      </c>
      <c r="O475" s="142">
        <f>K475*N475/J475</f>
        <v>3.3914062629247224</v>
      </c>
      <c r="P475" s="142">
        <f>M475*60*1000</f>
        <v>961.29203684597985</v>
      </c>
      <c r="Q475" s="273">
        <f>O475*60</f>
        <v>203.48437577548333</v>
      </c>
    </row>
    <row r="476" spans="1:17" ht="12.75" customHeight="1">
      <c r="A476" s="63"/>
      <c r="B476" s="43" t="s">
        <v>792</v>
      </c>
      <c r="C476" s="21" t="s">
        <v>765</v>
      </c>
      <c r="D476" s="22">
        <v>36</v>
      </c>
      <c r="E476" s="22">
        <v>1970</v>
      </c>
      <c r="F476" s="143">
        <v>34.545000000000002</v>
      </c>
      <c r="G476" s="143">
        <v>2.7349999999999999</v>
      </c>
      <c r="H476" s="143">
        <v>5.76</v>
      </c>
      <c r="I476" s="143">
        <v>26.05</v>
      </c>
      <c r="J476" s="144">
        <v>1538.01</v>
      </c>
      <c r="K476" s="144">
        <v>22.3</v>
      </c>
      <c r="L476" s="144">
        <v>1389.47</v>
      </c>
      <c r="M476" s="145">
        <f>K476/L476</f>
        <v>1.6049284979164719E-2</v>
      </c>
      <c r="N476" s="29">
        <v>260.29199999999997</v>
      </c>
      <c r="O476" s="146">
        <f>M476*N476</f>
        <v>4.1775004857967426</v>
      </c>
      <c r="P476" s="146">
        <f>M476*60*1000</f>
        <v>962.95709874988313</v>
      </c>
      <c r="Q476" s="274">
        <f>P476*N476/1000</f>
        <v>250.65002914780453</v>
      </c>
    </row>
    <row r="477" spans="1:17" ht="12.75" customHeight="1">
      <c r="A477" s="63"/>
      <c r="B477" s="43" t="s">
        <v>176</v>
      </c>
      <c r="C477" s="21" t="s">
        <v>181</v>
      </c>
      <c r="D477" s="22">
        <v>25</v>
      </c>
      <c r="E477" s="22" t="s">
        <v>170</v>
      </c>
      <c r="F477" s="143">
        <f>SUM(G477,H477,I477)</f>
        <v>29.103999999999999</v>
      </c>
      <c r="G477" s="143">
        <v>3.4289999999999998</v>
      </c>
      <c r="H477" s="143">
        <v>4</v>
      </c>
      <c r="I477" s="143">
        <v>21.675000000000001</v>
      </c>
      <c r="J477" s="144"/>
      <c r="K477" s="144">
        <f>I477</f>
        <v>21.675000000000001</v>
      </c>
      <c r="L477" s="144">
        <v>1350.24</v>
      </c>
      <c r="M477" s="151">
        <f>K477/L477</f>
        <v>1.6052701741912548E-2</v>
      </c>
      <c r="N477" s="29">
        <v>215.49</v>
      </c>
      <c r="O477" s="146">
        <f>M477*N477</f>
        <v>3.4591966983647349</v>
      </c>
      <c r="P477" s="146">
        <f>M477*60*1000</f>
        <v>963.16210451475297</v>
      </c>
      <c r="Q477" s="274">
        <f>P477*N477/1000</f>
        <v>207.55180190188412</v>
      </c>
    </row>
    <row r="478" spans="1:17" ht="12.75" customHeight="1">
      <c r="A478" s="63"/>
      <c r="B478" s="43" t="s">
        <v>65</v>
      </c>
      <c r="C478" s="21" t="s">
        <v>57</v>
      </c>
      <c r="D478" s="22">
        <v>9</v>
      </c>
      <c r="E478" s="22">
        <v>1990</v>
      </c>
      <c r="F478" s="143">
        <f>G478+H478+I478</f>
        <v>9.4441644999999994</v>
      </c>
      <c r="G478" s="143">
        <v>0.55009249999999998</v>
      </c>
      <c r="H478" s="143">
        <v>1.44</v>
      </c>
      <c r="I478" s="143">
        <v>7.454072</v>
      </c>
      <c r="J478" s="144">
        <v>464.1</v>
      </c>
      <c r="K478" s="144">
        <f>I478</f>
        <v>7.454072</v>
      </c>
      <c r="L478" s="144">
        <f>J478</f>
        <v>464.1</v>
      </c>
      <c r="M478" s="151">
        <f>K478/L478</f>
        <v>1.6061348847231198E-2</v>
      </c>
      <c r="N478" s="29">
        <f>N477</f>
        <v>215.49</v>
      </c>
      <c r="O478" s="146">
        <f>M478*N478</f>
        <v>3.4610600630898509</v>
      </c>
      <c r="P478" s="146">
        <f>M478*60*1000</f>
        <v>963.6809308338718</v>
      </c>
      <c r="Q478" s="274">
        <f>P478*N478/1000</f>
        <v>207.66360378539105</v>
      </c>
    </row>
    <row r="479" spans="1:17" ht="12.75" customHeight="1">
      <c r="A479" s="63"/>
      <c r="B479" s="18" t="s">
        <v>481</v>
      </c>
      <c r="C479" s="176" t="s">
        <v>472</v>
      </c>
      <c r="D479" s="177">
        <v>47</v>
      </c>
      <c r="E479" s="177">
        <v>1969</v>
      </c>
      <c r="F479" s="178">
        <v>42.268000000000001</v>
      </c>
      <c r="G479" s="178">
        <v>4.3993000000000002</v>
      </c>
      <c r="H479" s="178">
        <v>7.44</v>
      </c>
      <c r="I479" s="178">
        <v>30.428704</v>
      </c>
      <c r="J479" s="179">
        <v>1893.25</v>
      </c>
      <c r="K479" s="179">
        <v>30.428704</v>
      </c>
      <c r="L479" s="179">
        <v>1893.25</v>
      </c>
      <c r="M479" s="259">
        <v>1.6072205994982172E-2</v>
      </c>
      <c r="N479" s="181">
        <v>276.42400000000004</v>
      </c>
      <c r="O479" s="182">
        <v>4.4427434699569526</v>
      </c>
      <c r="P479" s="182">
        <v>964.33235969893042</v>
      </c>
      <c r="Q479" s="275">
        <v>266.56460819741716</v>
      </c>
    </row>
    <row r="480" spans="1:17" ht="12.75" customHeight="1">
      <c r="A480" s="63"/>
      <c r="B480" s="43" t="s">
        <v>315</v>
      </c>
      <c r="C480" s="44" t="s">
        <v>305</v>
      </c>
      <c r="D480" s="45">
        <v>20</v>
      </c>
      <c r="E480" s="45">
        <v>1982</v>
      </c>
      <c r="F480" s="153">
        <v>22.786000000000001</v>
      </c>
      <c r="G480" s="153">
        <v>1.9314</v>
      </c>
      <c r="H480" s="153">
        <v>3.2</v>
      </c>
      <c r="I480" s="153">
        <v>17.654601</v>
      </c>
      <c r="J480" s="154">
        <v>1095.8499999999999</v>
      </c>
      <c r="K480" s="154">
        <v>17.654601</v>
      </c>
      <c r="L480" s="154">
        <v>1095.8499999999999</v>
      </c>
      <c r="M480" s="155">
        <v>1.611041748414473E-2</v>
      </c>
      <c r="N480" s="46">
        <v>237.40200000000004</v>
      </c>
      <c r="O480" s="156">
        <v>3.8246453315709279</v>
      </c>
      <c r="P480" s="156">
        <v>966.62504904868376</v>
      </c>
      <c r="Q480" s="271">
        <v>229.47871989425565</v>
      </c>
    </row>
    <row r="481" spans="1:17" ht="12.75" customHeight="1">
      <c r="A481" s="63"/>
      <c r="B481" s="18" t="s">
        <v>115</v>
      </c>
      <c r="C481" s="21" t="s">
        <v>95</v>
      </c>
      <c r="D481" s="22">
        <v>48</v>
      </c>
      <c r="E481" s="22">
        <v>1961</v>
      </c>
      <c r="F481" s="143">
        <v>50.234999999999999</v>
      </c>
      <c r="G481" s="143">
        <v>3.9750000000000001</v>
      </c>
      <c r="H481" s="143">
        <v>7.68</v>
      </c>
      <c r="I481" s="143">
        <v>38.579000000000001</v>
      </c>
      <c r="J481" s="144">
        <v>2393.7600000000002</v>
      </c>
      <c r="K481" s="144">
        <v>38.579000000000001</v>
      </c>
      <c r="L481" s="144">
        <v>2393.7600000000002</v>
      </c>
      <c r="M481" s="151">
        <f>K481/L481</f>
        <v>1.6116486197446694E-2</v>
      </c>
      <c r="N481" s="29">
        <v>240.6</v>
      </c>
      <c r="O481" s="146">
        <f>M481*N481</f>
        <v>3.8776265791056743</v>
      </c>
      <c r="P481" s="146">
        <f>M481*60*1000</f>
        <v>966.9891718468017</v>
      </c>
      <c r="Q481" s="274">
        <f>P481*N481/1000</f>
        <v>232.65759474634046</v>
      </c>
    </row>
    <row r="482" spans="1:17" ht="12.75" customHeight="1">
      <c r="A482" s="63"/>
      <c r="B482" s="43" t="s">
        <v>250</v>
      </c>
      <c r="C482" s="24" t="s">
        <v>230</v>
      </c>
      <c r="D482" s="18">
        <v>17</v>
      </c>
      <c r="E482" s="18">
        <v>1973</v>
      </c>
      <c r="F482" s="139">
        <f>SUM(G482:I482)</f>
        <v>21.32</v>
      </c>
      <c r="G482" s="139">
        <v>0</v>
      </c>
      <c r="H482" s="139">
        <v>0</v>
      </c>
      <c r="I482" s="139">
        <v>21.32</v>
      </c>
      <c r="J482" s="140">
        <v>1317.97</v>
      </c>
      <c r="K482" s="140">
        <v>21.32</v>
      </c>
      <c r="L482" s="140">
        <v>1317.97</v>
      </c>
      <c r="M482" s="152">
        <f>K482/L482</f>
        <v>1.6176392482378201E-2</v>
      </c>
      <c r="N482" s="30">
        <v>280.3</v>
      </c>
      <c r="O482" s="142">
        <f>M482*N482</f>
        <v>4.5342428128106098</v>
      </c>
      <c r="P482" s="142">
        <f>M482*60*1000</f>
        <v>970.583548942692</v>
      </c>
      <c r="Q482" s="273">
        <f>P482*N482/1000</f>
        <v>272.05456876863656</v>
      </c>
    </row>
    <row r="483" spans="1:17" ht="12.75" customHeight="1">
      <c r="A483" s="63"/>
      <c r="B483" s="18" t="s">
        <v>426</v>
      </c>
      <c r="C483" s="175" t="s">
        <v>410</v>
      </c>
      <c r="D483" s="157">
        <v>52</v>
      </c>
      <c r="E483" s="157">
        <v>1994</v>
      </c>
      <c r="F483" s="158">
        <v>61.463000000000001</v>
      </c>
      <c r="G483" s="158">
        <v>4.4370000000000003</v>
      </c>
      <c r="H483" s="158">
        <v>8.32</v>
      </c>
      <c r="I483" s="158">
        <v>48.705995000000001</v>
      </c>
      <c r="J483" s="159">
        <v>3006.49</v>
      </c>
      <c r="K483" s="159">
        <v>48.705995000000001</v>
      </c>
      <c r="L483" s="159">
        <v>3006.49</v>
      </c>
      <c r="M483" s="160">
        <v>1.6200285050008482E-2</v>
      </c>
      <c r="N483" s="161">
        <v>273.37200000000001</v>
      </c>
      <c r="O483" s="162">
        <v>4.4287043246909192</v>
      </c>
      <c r="P483" s="162">
        <v>972.01710300050888</v>
      </c>
      <c r="Q483" s="272">
        <v>265.72225948145513</v>
      </c>
    </row>
    <row r="484" spans="1:17" ht="12.75" customHeight="1">
      <c r="A484" s="63"/>
      <c r="B484" s="18" t="s">
        <v>278</v>
      </c>
      <c r="C484" s="24" t="s">
        <v>266</v>
      </c>
      <c r="D484" s="18">
        <v>20</v>
      </c>
      <c r="E484" s="18">
        <v>1986</v>
      </c>
      <c r="F484" s="139">
        <f>G484+H484+I484</f>
        <v>22.2</v>
      </c>
      <c r="G484" s="139">
        <v>1.71</v>
      </c>
      <c r="H484" s="139">
        <v>3.2</v>
      </c>
      <c r="I484" s="139">
        <v>17.29</v>
      </c>
      <c r="J484" s="140">
        <v>1062.4000000000001</v>
      </c>
      <c r="K484" s="140">
        <v>17.29</v>
      </c>
      <c r="L484" s="140">
        <v>1062.4000000000001</v>
      </c>
      <c r="M484" s="141">
        <f>K484/L484</f>
        <v>1.6274472891566263E-2</v>
      </c>
      <c r="N484" s="30">
        <v>205.8</v>
      </c>
      <c r="O484" s="142">
        <f>M484*N484*1.09</f>
        <v>3.650722307981928</v>
      </c>
      <c r="P484" s="142">
        <f>M484*60*1000</f>
        <v>976.46837349397583</v>
      </c>
      <c r="Q484" s="273">
        <f>P484*N484/1000</f>
        <v>200.95719126506026</v>
      </c>
    </row>
    <row r="485" spans="1:17" ht="12.75" customHeight="1">
      <c r="A485" s="63"/>
      <c r="B485" s="18" t="s">
        <v>481</v>
      </c>
      <c r="C485" s="176" t="s">
        <v>470</v>
      </c>
      <c r="D485" s="177">
        <v>30</v>
      </c>
      <c r="E485" s="177">
        <v>1980</v>
      </c>
      <c r="F485" s="178">
        <v>28.454000000000001</v>
      </c>
      <c r="G485" s="178">
        <v>2.41425</v>
      </c>
      <c r="H485" s="178">
        <v>3.84</v>
      </c>
      <c r="I485" s="178">
        <v>22.199751000000003</v>
      </c>
      <c r="J485" s="179">
        <v>1363.59</v>
      </c>
      <c r="K485" s="179">
        <v>22.199751000000003</v>
      </c>
      <c r="L485" s="179">
        <v>1363.59</v>
      </c>
      <c r="M485" s="259">
        <v>1.6280370932611712E-2</v>
      </c>
      <c r="N485" s="181">
        <v>276.42400000000004</v>
      </c>
      <c r="O485" s="182">
        <v>4.5002852546762604</v>
      </c>
      <c r="P485" s="182">
        <v>976.82225595670275</v>
      </c>
      <c r="Q485" s="275">
        <v>270.01711528057564</v>
      </c>
    </row>
    <row r="486" spans="1:17" ht="12.75" customHeight="1">
      <c r="A486" s="63"/>
      <c r="B486" s="43" t="s">
        <v>718</v>
      </c>
      <c r="C486" s="24" t="s">
        <v>687</v>
      </c>
      <c r="D486" s="18">
        <v>42</v>
      </c>
      <c r="E486" s="18">
        <v>1994</v>
      </c>
      <c r="F486" s="139">
        <v>38.409999999999997</v>
      </c>
      <c r="G486" s="139">
        <v>3.1058500000000002</v>
      </c>
      <c r="H486" s="139">
        <v>5.84</v>
      </c>
      <c r="I486" s="139">
        <v>29.46415</v>
      </c>
      <c r="J486" s="140">
        <v>1808.75</v>
      </c>
      <c r="K486" s="140">
        <v>29.46415</v>
      </c>
      <c r="L486" s="140">
        <v>1808.75</v>
      </c>
      <c r="M486" s="81">
        <f>K486/L486</f>
        <v>1.628978576364893E-2</v>
      </c>
      <c r="N486" s="30">
        <v>211.678</v>
      </c>
      <c r="O486" s="142">
        <f>K486*N486/J486</f>
        <v>3.4481892708776778</v>
      </c>
      <c r="P486" s="142">
        <f>M486*60*1000</f>
        <v>977.38714581893578</v>
      </c>
      <c r="Q486" s="273">
        <f>O486*60</f>
        <v>206.89135625266067</v>
      </c>
    </row>
    <row r="487" spans="1:17" ht="12.75" customHeight="1">
      <c r="A487" s="63"/>
      <c r="B487" s="18" t="s">
        <v>569</v>
      </c>
      <c r="C487" s="21" t="s">
        <v>579</v>
      </c>
      <c r="D487" s="22">
        <v>22</v>
      </c>
      <c r="E487" s="22" t="s">
        <v>130</v>
      </c>
      <c r="F487" s="143">
        <f>G487+H487+I487</f>
        <v>23.940020000000001</v>
      </c>
      <c r="G487" s="143">
        <v>1.47428</v>
      </c>
      <c r="H487" s="143">
        <v>3.52</v>
      </c>
      <c r="I487" s="143">
        <v>18.945740000000001</v>
      </c>
      <c r="J487" s="144">
        <v>1161.06</v>
      </c>
      <c r="K487" s="144">
        <f>I487</f>
        <v>18.945740000000001</v>
      </c>
      <c r="L487" s="144">
        <f>J487</f>
        <v>1161.06</v>
      </c>
      <c r="M487" s="145">
        <f>K487/L487</f>
        <v>1.631762355089315E-2</v>
      </c>
      <c r="N487" s="29">
        <v>340.84</v>
      </c>
      <c r="O487" s="146">
        <f>M487*N487</f>
        <v>5.5616988110864209</v>
      </c>
      <c r="P487" s="146">
        <f>M487*60*1000</f>
        <v>979.05741305358902</v>
      </c>
      <c r="Q487" s="274">
        <f>P487*N487/1000</f>
        <v>333.70192866518522</v>
      </c>
    </row>
    <row r="488" spans="1:17" ht="12.75" customHeight="1">
      <c r="A488" s="63"/>
      <c r="B488" s="43" t="s">
        <v>65</v>
      </c>
      <c r="C488" s="21" t="s">
        <v>63</v>
      </c>
      <c r="D488" s="22">
        <v>22</v>
      </c>
      <c r="E488" s="22">
        <v>1987</v>
      </c>
      <c r="F488" s="143">
        <f>G488+H488+I488</f>
        <v>25.612000999999999</v>
      </c>
      <c r="G488" s="143">
        <v>2.0928469999999999</v>
      </c>
      <c r="H488" s="143">
        <v>3.80579</v>
      </c>
      <c r="I488" s="143">
        <v>19.713363999999999</v>
      </c>
      <c r="J488" s="144">
        <v>1206.54</v>
      </c>
      <c r="K488" s="144">
        <f>I488</f>
        <v>19.713363999999999</v>
      </c>
      <c r="L488" s="144">
        <f>J488</f>
        <v>1206.54</v>
      </c>
      <c r="M488" s="151">
        <f>K488/L488</f>
        <v>1.6338757107099641E-2</v>
      </c>
      <c r="N488" s="29">
        <f>N487</f>
        <v>340.84</v>
      </c>
      <c r="O488" s="146">
        <f>M488*N488</f>
        <v>5.5689019723838413</v>
      </c>
      <c r="P488" s="146">
        <f>M488*60*1000</f>
        <v>980.32542642597843</v>
      </c>
      <c r="Q488" s="274">
        <f>P488*N488/1000</f>
        <v>334.13411834303048</v>
      </c>
    </row>
    <row r="489" spans="1:17" ht="12.75" customHeight="1">
      <c r="A489" s="63"/>
      <c r="B489" s="43" t="s">
        <v>759</v>
      </c>
      <c r="C489" s="21" t="s">
        <v>740</v>
      </c>
      <c r="D489" s="22">
        <v>44</v>
      </c>
      <c r="E489" s="22">
        <v>1961</v>
      </c>
      <c r="F489" s="143">
        <v>34.71</v>
      </c>
      <c r="G489" s="143">
        <v>2.903</v>
      </c>
      <c r="H489" s="143">
        <v>0.44</v>
      </c>
      <c r="I489" s="143">
        <f>F489-G489-H489</f>
        <v>31.367000000000001</v>
      </c>
      <c r="J489" s="144">
        <v>1919.5</v>
      </c>
      <c r="K489" s="144">
        <v>30.619</v>
      </c>
      <c r="L489" s="144">
        <v>1873.7</v>
      </c>
      <c r="M489" s="145">
        <f>K489/L489</f>
        <v>1.6341463414634147E-2</v>
      </c>
      <c r="N489" s="29">
        <v>188.679</v>
      </c>
      <c r="O489" s="146">
        <f>M489*N489</f>
        <v>3.0832909756097564</v>
      </c>
      <c r="P489" s="146">
        <f>M489*60*1000</f>
        <v>980.48780487804879</v>
      </c>
      <c r="Q489" s="274">
        <f>P489*N489/1000</f>
        <v>184.99745853658536</v>
      </c>
    </row>
    <row r="490" spans="1:17" ht="12.75" customHeight="1">
      <c r="A490" s="63"/>
      <c r="B490" s="43" t="s">
        <v>250</v>
      </c>
      <c r="C490" s="24" t="s">
        <v>231</v>
      </c>
      <c r="D490" s="18">
        <v>45</v>
      </c>
      <c r="E490" s="18">
        <v>1972</v>
      </c>
      <c r="F490" s="139">
        <f>SUM(G490:I490)</f>
        <v>23.294</v>
      </c>
      <c r="G490" s="139">
        <v>0</v>
      </c>
      <c r="H490" s="139">
        <v>0</v>
      </c>
      <c r="I490" s="139">
        <v>23.294</v>
      </c>
      <c r="J490" s="140">
        <v>1424.91</v>
      </c>
      <c r="K490" s="140">
        <v>23.294</v>
      </c>
      <c r="L490" s="140">
        <v>1424.91</v>
      </c>
      <c r="M490" s="152">
        <f>K490/L490</f>
        <v>1.6347699152928958E-2</v>
      </c>
      <c r="N490" s="30">
        <v>280.3</v>
      </c>
      <c r="O490" s="142">
        <f>M490*N490</f>
        <v>4.5822600725659868</v>
      </c>
      <c r="P490" s="142">
        <f>M490*60*1000</f>
        <v>980.86194917573744</v>
      </c>
      <c r="Q490" s="273">
        <f>P490*N490/1000</f>
        <v>274.93560435395921</v>
      </c>
    </row>
    <row r="491" spans="1:17" ht="12.75" customHeight="1">
      <c r="A491" s="63"/>
      <c r="B491" s="43" t="s">
        <v>718</v>
      </c>
      <c r="C491" s="24" t="s">
        <v>681</v>
      </c>
      <c r="D491" s="18">
        <v>45</v>
      </c>
      <c r="E491" s="18">
        <v>1995</v>
      </c>
      <c r="F491" s="139">
        <v>58.69</v>
      </c>
      <c r="G491" s="260">
        <v>5.2433519999999998</v>
      </c>
      <c r="H491" s="139">
        <v>7.04</v>
      </c>
      <c r="I491" s="139">
        <v>46.406649999999999</v>
      </c>
      <c r="J491" s="140">
        <v>2837.16</v>
      </c>
      <c r="K491" s="140">
        <v>46.406649999999999</v>
      </c>
      <c r="L491" s="140">
        <v>2837.16</v>
      </c>
      <c r="M491" s="81">
        <f>K491/L491</f>
        <v>1.6356726444754614E-2</v>
      </c>
      <c r="N491" s="30">
        <v>211.678</v>
      </c>
      <c r="O491" s="142">
        <f>K491*N491/J491</f>
        <v>3.4623591403727669</v>
      </c>
      <c r="P491" s="142">
        <f>M491*60*1000</f>
        <v>981.40358668527688</v>
      </c>
      <c r="Q491" s="273">
        <f>O491*60</f>
        <v>207.74154842236601</v>
      </c>
    </row>
    <row r="492" spans="1:17" ht="12.75" customHeight="1">
      <c r="A492" s="63"/>
      <c r="B492" s="18" t="s">
        <v>569</v>
      </c>
      <c r="C492" s="21" t="s">
        <v>566</v>
      </c>
      <c r="D492" s="22">
        <v>12</v>
      </c>
      <c r="E492" s="22" t="s">
        <v>130</v>
      </c>
      <c r="F492" s="143">
        <f>G492+H492+I492</f>
        <v>13.321999999999999</v>
      </c>
      <c r="G492" s="143">
        <v>0</v>
      </c>
      <c r="H492" s="143">
        <v>1.92</v>
      </c>
      <c r="I492" s="143">
        <v>11.401999999999999</v>
      </c>
      <c r="J492" s="144">
        <v>695.88</v>
      </c>
      <c r="K492" s="144">
        <f>I492</f>
        <v>11.401999999999999</v>
      </c>
      <c r="L492" s="144">
        <f>J492</f>
        <v>695.88</v>
      </c>
      <c r="M492" s="145">
        <f>K492/L492</f>
        <v>1.6385008909582111E-2</v>
      </c>
      <c r="N492" s="29">
        <v>340.84</v>
      </c>
      <c r="O492" s="146">
        <f>M492*N492</f>
        <v>5.5846664367419665</v>
      </c>
      <c r="P492" s="146">
        <f>M492*60*1000</f>
        <v>983.10053457492666</v>
      </c>
      <c r="Q492" s="274">
        <f>P492*N492/1000</f>
        <v>335.07998620451798</v>
      </c>
    </row>
    <row r="493" spans="1:17" ht="12.75" customHeight="1">
      <c r="A493" s="63"/>
      <c r="B493" s="18" t="s">
        <v>678</v>
      </c>
      <c r="C493" s="97" t="s">
        <v>668</v>
      </c>
      <c r="D493" s="22">
        <v>20</v>
      </c>
      <c r="E493" s="22">
        <v>1975</v>
      </c>
      <c r="F493" s="143">
        <v>22.928000000000001</v>
      </c>
      <c r="G493" s="143">
        <v>2.8</v>
      </c>
      <c r="H493" s="143">
        <v>3.2069999999999999</v>
      </c>
      <c r="I493" s="143">
        <v>16.920999999999999</v>
      </c>
      <c r="J493" s="144">
        <v>1032.3</v>
      </c>
      <c r="K493" s="144">
        <v>16.920999999999999</v>
      </c>
      <c r="L493" s="144">
        <v>1032.3</v>
      </c>
      <c r="M493" s="145">
        <f>K493/L493</f>
        <v>1.6391552843165746E-2</v>
      </c>
      <c r="N493" s="29">
        <v>291.13900000000001</v>
      </c>
      <c r="O493" s="146">
        <f>M493*N493</f>
        <v>4.7722203032064323</v>
      </c>
      <c r="P493" s="146">
        <f>M493*60*1000</f>
        <v>983.49317058994484</v>
      </c>
      <c r="Q493" s="274">
        <f>P493*N493/1000</f>
        <v>286.33321819238597</v>
      </c>
    </row>
    <row r="494" spans="1:17" ht="12.75" customHeight="1">
      <c r="A494" s="63"/>
      <c r="B494" s="18" t="s">
        <v>569</v>
      </c>
      <c r="C494" s="21" t="s">
        <v>567</v>
      </c>
      <c r="D494" s="22">
        <v>12</v>
      </c>
      <c r="E494" s="22" t="s">
        <v>130</v>
      </c>
      <c r="F494" s="143">
        <f>G494+H494+I494</f>
        <v>13.602</v>
      </c>
      <c r="G494" s="143">
        <v>0.16497000000000001</v>
      </c>
      <c r="H494" s="143">
        <v>1.92</v>
      </c>
      <c r="I494" s="143">
        <v>11.51703</v>
      </c>
      <c r="J494" s="144">
        <v>701.9</v>
      </c>
      <c r="K494" s="144">
        <f>I494</f>
        <v>11.51703</v>
      </c>
      <c r="L494" s="144">
        <f>J494</f>
        <v>701.9</v>
      </c>
      <c r="M494" s="145">
        <f>K494/L494</f>
        <v>1.6408363014674455E-2</v>
      </c>
      <c r="N494" s="29">
        <v>340.84</v>
      </c>
      <c r="O494" s="146">
        <f>M494*N494</f>
        <v>5.5926264499216405</v>
      </c>
      <c r="P494" s="146">
        <f>M494*60*1000</f>
        <v>984.50178088046721</v>
      </c>
      <c r="Q494" s="274">
        <f>P494*N494/1000</f>
        <v>335.55758699529838</v>
      </c>
    </row>
    <row r="495" spans="1:17" ht="12.75" customHeight="1">
      <c r="A495" s="63"/>
      <c r="B495" s="43" t="s">
        <v>176</v>
      </c>
      <c r="C495" s="21" t="s">
        <v>180</v>
      </c>
      <c r="D495" s="22">
        <v>45</v>
      </c>
      <c r="E495" s="22" t="s">
        <v>170</v>
      </c>
      <c r="F495" s="143">
        <f>SUM(G495,H495,I495)</f>
        <v>48.912000000000006</v>
      </c>
      <c r="G495" s="143">
        <v>5.4809999999999999</v>
      </c>
      <c r="H495" s="143">
        <v>7.2</v>
      </c>
      <c r="I495" s="143">
        <v>36.231000000000002</v>
      </c>
      <c r="J495" s="144"/>
      <c r="K495" s="144">
        <f>I495</f>
        <v>36.231000000000002</v>
      </c>
      <c r="L495" s="144">
        <v>2197.71</v>
      </c>
      <c r="M495" s="151">
        <f>K495/L495</f>
        <v>1.6485796579166496E-2</v>
      </c>
      <c r="N495" s="29">
        <v>215.49</v>
      </c>
      <c r="O495" s="146">
        <f>M495*N495</f>
        <v>3.5525243048445887</v>
      </c>
      <c r="P495" s="146">
        <f>M495*60*1000</f>
        <v>989.14779474998977</v>
      </c>
      <c r="Q495" s="274">
        <f>P495*N495/1000</f>
        <v>213.15145829067529</v>
      </c>
    </row>
    <row r="496" spans="1:17" ht="12.75" customHeight="1">
      <c r="A496" s="63"/>
      <c r="B496" s="43" t="s">
        <v>250</v>
      </c>
      <c r="C496" s="24" t="s">
        <v>232</v>
      </c>
      <c r="D496" s="18">
        <v>55</v>
      </c>
      <c r="E496" s="18">
        <v>1966</v>
      </c>
      <c r="F496" s="139">
        <f>SUM(G496:I496)</f>
        <v>42.652000000000001</v>
      </c>
      <c r="G496" s="139">
        <v>0</v>
      </c>
      <c r="H496" s="139">
        <v>0</v>
      </c>
      <c r="I496" s="139">
        <v>42.652000000000001</v>
      </c>
      <c r="J496" s="140">
        <v>2582.66</v>
      </c>
      <c r="K496" s="140">
        <v>42.652000000000001</v>
      </c>
      <c r="L496" s="140">
        <v>2582.66</v>
      </c>
      <c r="M496" s="152">
        <f>K496/L496</f>
        <v>1.651475610417167E-2</v>
      </c>
      <c r="N496" s="30">
        <v>280.3</v>
      </c>
      <c r="O496" s="142">
        <f>M496*N496</f>
        <v>4.6290861359993194</v>
      </c>
      <c r="P496" s="142">
        <f>M496*60*1000</f>
        <v>990.88536625030019</v>
      </c>
      <c r="Q496" s="273">
        <f>P496*N496/1000</f>
        <v>277.74516815995912</v>
      </c>
    </row>
    <row r="497" spans="1:17" ht="12.75" customHeight="1">
      <c r="A497" s="63"/>
      <c r="B497" s="43" t="s">
        <v>176</v>
      </c>
      <c r="C497" s="21" t="s">
        <v>182</v>
      </c>
      <c r="D497" s="22">
        <v>45</v>
      </c>
      <c r="E497" s="22" t="s">
        <v>170</v>
      </c>
      <c r="F497" s="143">
        <f>SUM(G497,H497,I497)</f>
        <v>40.744</v>
      </c>
      <c r="G497" s="143">
        <v>9.34</v>
      </c>
      <c r="H497" s="143">
        <v>0.45</v>
      </c>
      <c r="I497" s="143">
        <v>30.954000000000001</v>
      </c>
      <c r="J497" s="144"/>
      <c r="K497" s="144">
        <f>I497</f>
        <v>30.954000000000001</v>
      </c>
      <c r="L497" s="144">
        <v>1874.21</v>
      </c>
      <c r="M497" s="151">
        <f>K497/L497</f>
        <v>1.6515758639640169E-2</v>
      </c>
      <c r="N497" s="29">
        <v>215.49</v>
      </c>
      <c r="O497" s="146">
        <f>M497*N497</f>
        <v>3.5589808292560603</v>
      </c>
      <c r="P497" s="146">
        <f>M497*60*1000</f>
        <v>990.94551837841016</v>
      </c>
      <c r="Q497" s="274">
        <f>P497*N497/1000</f>
        <v>213.53884975536363</v>
      </c>
    </row>
    <row r="498" spans="1:17" ht="12.75" customHeight="1">
      <c r="A498" s="63"/>
      <c r="B498" s="18" t="s">
        <v>921</v>
      </c>
      <c r="C498" s="24" t="s">
        <v>899</v>
      </c>
      <c r="D498" s="18">
        <v>32</v>
      </c>
      <c r="E498" s="18">
        <v>1986</v>
      </c>
      <c r="F498" s="139">
        <v>43.978999999999999</v>
      </c>
      <c r="G498" s="139">
        <v>4.4002800000000004</v>
      </c>
      <c r="H498" s="139">
        <v>7.68</v>
      </c>
      <c r="I498" s="139">
        <v>31.898724000000001</v>
      </c>
      <c r="J498" s="140">
        <v>1927.93</v>
      </c>
      <c r="K498" s="140">
        <v>31.898724000000001</v>
      </c>
      <c r="L498" s="140">
        <v>1927.93</v>
      </c>
      <c r="M498" s="81">
        <v>1.6545582049140788E-2</v>
      </c>
      <c r="N498" s="30">
        <v>254.07900000000001</v>
      </c>
      <c r="O498" s="142">
        <v>4.2038849414636426</v>
      </c>
      <c r="P498" s="142">
        <v>992.73492294844732</v>
      </c>
      <c r="Q498" s="273">
        <v>252.23309648781856</v>
      </c>
    </row>
    <row r="499" spans="1:17" ht="12.75" customHeight="1">
      <c r="A499" s="63"/>
      <c r="B499" s="43" t="s">
        <v>28</v>
      </c>
      <c r="C499" s="21" t="s">
        <v>46</v>
      </c>
      <c r="D499" s="22">
        <v>41</v>
      </c>
      <c r="E499" s="22" t="s">
        <v>35</v>
      </c>
      <c r="F499" s="143">
        <f>+G499+H499+I499</f>
        <v>45.981997</v>
      </c>
      <c r="G499" s="143">
        <v>2.7489279999999998</v>
      </c>
      <c r="H499" s="143">
        <v>6.25</v>
      </c>
      <c r="I499" s="143">
        <v>36.983069</v>
      </c>
      <c r="J499" s="144">
        <v>2233.92</v>
      </c>
      <c r="K499" s="144">
        <v>36.983069</v>
      </c>
      <c r="L499" s="144">
        <v>2233.92</v>
      </c>
      <c r="M499" s="151">
        <f>K499/L499</f>
        <v>1.655523429666237E-2</v>
      </c>
      <c r="N499" s="29">
        <v>260.29199999999997</v>
      </c>
      <c r="O499" s="146">
        <f>M499*N499</f>
        <v>4.3091950455468409</v>
      </c>
      <c r="P499" s="146">
        <f>M499*60*1000</f>
        <v>993.31405779974227</v>
      </c>
      <c r="Q499" s="274">
        <f>P499*N499/1000</f>
        <v>258.5517027328105</v>
      </c>
    </row>
    <row r="500" spans="1:17" ht="12.75" customHeight="1">
      <c r="A500" s="63"/>
      <c r="B500" s="43" t="s">
        <v>401</v>
      </c>
      <c r="C500" s="44" t="s">
        <v>393</v>
      </c>
      <c r="D500" s="45">
        <v>12</v>
      </c>
      <c r="E500" s="45">
        <v>1980</v>
      </c>
      <c r="F500" s="153">
        <v>12.218999999999999</v>
      </c>
      <c r="G500" s="153">
        <v>0.76500000000000001</v>
      </c>
      <c r="H500" s="153">
        <v>1.76</v>
      </c>
      <c r="I500" s="153">
        <v>9.6939989999999998</v>
      </c>
      <c r="J500" s="154">
        <v>584.73</v>
      </c>
      <c r="K500" s="154">
        <v>9.6939989999999998</v>
      </c>
      <c r="L500" s="154">
        <v>584.73</v>
      </c>
      <c r="M500" s="155">
        <v>1.6578590118516236E-2</v>
      </c>
      <c r="N500" s="46">
        <v>289.286</v>
      </c>
      <c r="O500" s="156">
        <v>4.7959540210250875</v>
      </c>
      <c r="P500" s="156">
        <v>994.71540711097418</v>
      </c>
      <c r="Q500" s="271">
        <v>287.75724126150527</v>
      </c>
    </row>
    <row r="501" spans="1:17" ht="12.75" customHeight="1">
      <c r="A501" s="63"/>
      <c r="B501" s="43" t="s">
        <v>315</v>
      </c>
      <c r="C501" s="44" t="s">
        <v>301</v>
      </c>
      <c r="D501" s="45">
        <v>9</v>
      </c>
      <c r="E501" s="45">
        <v>1986</v>
      </c>
      <c r="F501" s="153">
        <v>11</v>
      </c>
      <c r="G501" s="153">
        <v>0.81599999999999995</v>
      </c>
      <c r="H501" s="153">
        <v>1.28</v>
      </c>
      <c r="I501" s="153">
        <v>8.9039999999999999</v>
      </c>
      <c r="J501" s="154">
        <v>536.30999999999995</v>
      </c>
      <c r="K501" s="154">
        <v>8.9039999999999999</v>
      </c>
      <c r="L501" s="154">
        <v>536.30999999999995</v>
      </c>
      <c r="M501" s="155">
        <v>1.6602338199921688E-2</v>
      </c>
      <c r="N501" s="46">
        <v>258.221</v>
      </c>
      <c r="O501" s="156">
        <v>4.2870723723219779</v>
      </c>
      <c r="P501" s="156">
        <v>996.14029199530125</v>
      </c>
      <c r="Q501" s="271">
        <v>257.2243423393187</v>
      </c>
    </row>
    <row r="502" spans="1:17" ht="12.75" customHeight="1">
      <c r="A502" s="63"/>
      <c r="B502" s="18" t="s">
        <v>569</v>
      </c>
      <c r="C502" s="21" t="s">
        <v>580</v>
      </c>
      <c r="D502" s="22">
        <v>22</v>
      </c>
      <c r="E502" s="22" t="s">
        <v>130</v>
      </c>
      <c r="F502" s="143">
        <f>G502+H502+I502</f>
        <v>24.673000000000002</v>
      </c>
      <c r="G502" s="143">
        <v>1.42974</v>
      </c>
      <c r="H502" s="143">
        <v>3.52</v>
      </c>
      <c r="I502" s="143">
        <v>19.72326</v>
      </c>
      <c r="J502" s="144">
        <v>1183.74</v>
      </c>
      <c r="K502" s="144">
        <f>I502</f>
        <v>19.72326</v>
      </c>
      <c r="L502" s="144">
        <f>J502</f>
        <v>1183.74</v>
      </c>
      <c r="M502" s="145">
        <f>K502/L502</f>
        <v>1.6661817628871204E-2</v>
      </c>
      <c r="N502" s="29">
        <v>340.84</v>
      </c>
      <c r="O502" s="146">
        <f>M502*N502</f>
        <v>5.6790139206244605</v>
      </c>
      <c r="P502" s="146">
        <f>M502*60*1000</f>
        <v>999.7090577322723</v>
      </c>
      <c r="Q502" s="274">
        <f>P502*N502/1000</f>
        <v>340.74083523746765</v>
      </c>
    </row>
    <row r="503" spans="1:17" ht="12.75" customHeight="1">
      <c r="A503" s="63"/>
      <c r="B503" s="18" t="s">
        <v>426</v>
      </c>
      <c r="C503" s="175" t="s">
        <v>411</v>
      </c>
      <c r="D503" s="157">
        <v>38</v>
      </c>
      <c r="E503" s="157">
        <v>1987</v>
      </c>
      <c r="F503" s="158">
        <v>49.259</v>
      </c>
      <c r="G503" s="158">
        <v>3.8250000000000002</v>
      </c>
      <c r="H503" s="158">
        <v>7.36</v>
      </c>
      <c r="I503" s="158">
        <v>38.073999999999998</v>
      </c>
      <c r="J503" s="159">
        <v>2284.84</v>
      </c>
      <c r="K503" s="159">
        <v>38.073999999999998</v>
      </c>
      <c r="L503" s="159">
        <v>2284.84</v>
      </c>
      <c r="M503" s="160">
        <v>1.6663748883948108E-2</v>
      </c>
      <c r="N503" s="161">
        <v>273.37200000000001</v>
      </c>
      <c r="O503" s="162">
        <v>4.5554023599026623</v>
      </c>
      <c r="P503" s="162">
        <v>999.82493303688648</v>
      </c>
      <c r="Q503" s="272">
        <v>273.32414159415976</v>
      </c>
    </row>
    <row r="504" spans="1:17" ht="12.75" customHeight="1">
      <c r="A504" s="63"/>
      <c r="B504" s="18" t="s">
        <v>459</v>
      </c>
      <c r="C504" s="176" t="s">
        <v>451</v>
      </c>
      <c r="D504" s="177">
        <v>20</v>
      </c>
      <c r="E504" s="177">
        <v>1973</v>
      </c>
      <c r="F504" s="178">
        <v>19.93</v>
      </c>
      <c r="G504" s="178">
        <v>1.239606</v>
      </c>
      <c r="H504" s="178">
        <v>3.2</v>
      </c>
      <c r="I504" s="178">
        <v>15.490394</v>
      </c>
      <c r="J504" s="179">
        <v>929.05</v>
      </c>
      <c r="K504" s="179">
        <v>15.490394</v>
      </c>
      <c r="L504" s="179">
        <v>929.05</v>
      </c>
      <c r="M504" s="259">
        <v>1.6673369571067222E-2</v>
      </c>
      <c r="N504" s="181">
        <v>266.61400000000003</v>
      </c>
      <c r="O504" s="182">
        <v>4.4453537548205171</v>
      </c>
      <c r="P504" s="182">
        <v>1000.4021742640332</v>
      </c>
      <c r="Q504" s="275">
        <v>266.72122528923097</v>
      </c>
    </row>
    <row r="505" spans="1:17" ht="12.75" customHeight="1">
      <c r="A505" s="63"/>
      <c r="B505" s="18" t="s">
        <v>459</v>
      </c>
      <c r="C505" s="176" t="s">
        <v>452</v>
      </c>
      <c r="D505" s="177">
        <v>32</v>
      </c>
      <c r="E505" s="177">
        <v>1967</v>
      </c>
      <c r="F505" s="178">
        <v>25.606000000000002</v>
      </c>
      <c r="G505" s="178">
        <v>0</v>
      </c>
      <c r="H505" s="178">
        <v>0</v>
      </c>
      <c r="I505" s="178">
        <v>25.606000000000002</v>
      </c>
      <c r="J505" s="179">
        <v>1535</v>
      </c>
      <c r="K505" s="179">
        <v>25.606000000000002</v>
      </c>
      <c r="L505" s="179">
        <v>1535</v>
      </c>
      <c r="M505" s="259">
        <v>1.6681433224755703E-2</v>
      </c>
      <c r="N505" s="181">
        <v>266.61400000000003</v>
      </c>
      <c r="O505" s="182">
        <v>4.447503637785017</v>
      </c>
      <c r="P505" s="182">
        <v>1000.8859934853423</v>
      </c>
      <c r="Q505" s="275">
        <v>266.85021826710107</v>
      </c>
    </row>
    <row r="506" spans="1:17" ht="12.75" customHeight="1">
      <c r="A506" s="63"/>
      <c r="B506" s="43" t="s">
        <v>222</v>
      </c>
      <c r="C506" s="24" t="s">
        <v>208</v>
      </c>
      <c r="D506" s="18">
        <v>118</v>
      </c>
      <c r="E506" s="18">
        <v>1961</v>
      </c>
      <c r="F506" s="139">
        <v>54.2</v>
      </c>
      <c r="G506" s="139">
        <v>10.48</v>
      </c>
      <c r="H506" s="139">
        <v>0</v>
      </c>
      <c r="I506" s="139">
        <f>F506-G506-H506</f>
        <v>43.72</v>
      </c>
      <c r="J506" s="140">
        <v>2620.23</v>
      </c>
      <c r="K506" s="140">
        <f>I506/J506*L506</f>
        <v>43.720000000000006</v>
      </c>
      <c r="L506" s="140">
        <v>2620.23</v>
      </c>
      <c r="M506" s="152">
        <f>K506/L506</f>
        <v>1.6685558138026052E-2</v>
      </c>
      <c r="N506" s="30">
        <v>237.40199999999999</v>
      </c>
      <c r="O506" s="142">
        <f>M506*N506</f>
        <v>3.9611848730836607</v>
      </c>
      <c r="P506" s="142">
        <f>M506*60*1000</f>
        <v>1001.133488281563</v>
      </c>
      <c r="Q506" s="273">
        <f>P506*N506/1000</f>
        <v>237.67109238501962</v>
      </c>
    </row>
    <row r="507" spans="1:17" ht="12.75" customHeight="1">
      <c r="A507" s="63"/>
      <c r="B507" s="18" t="s">
        <v>426</v>
      </c>
      <c r="C507" s="175" t="s">
        <v>412</v>
      </c>
      <c r="D507" s="157">
        <v>19</v>
      </c>
      <c r="E507" s="157">
        <v>1969</v>
      </c>
      <c r="F507" s="158">
        <v>21.628</v>
      </c>
      <c r="G507" s="158">
        <v>2.448</v>
      </c>
      <c r="H507" s="158">
        <v>0</v>
      </c>
      <c r="I507" s="158">
        <v>19.179998999999999</v>
      </c>
      <c r="J507" s="159">
        <v>1148.45</v>
      </c>
      <c r="K507" s="159">
        <v>19.179998999999999</v>
      </c>
      <c r="L507" s="159">
        <v>1148.45</v>
      </c>
      <c r="M507" s="160">
        <v>1.6700769733118549E-2</v>
      </c>
      <c r="N507" s="161">
        <v>273.37200000000001</v>
      </c>
      <c r="O507" s="162">
        <v>4.5655228234820839</v>
      </c>
      <c r="P507" s="162">
        <v>1002.0461839871128</v>
      </c>
      <c r="Q507" s="272">
        <v>273.93136940892498</v>
      </c>
    </row>
    <row r="508" spans="1:17" ht="12.75" customHeight="1">
      <c r="A508" s="63"/>
      <c r="B508" s="18" t="s">
        <v>564</v>
      </c>
      <c r="C508" s="163" t="s">
        <v>550</v>
      </c>
      <c r="D508" s="172">
        <v>105</v>
      </c>
      <c r="E508" s="165" t="s">
        <v>130</v>
      </c>
      <c r="F508" s="166">
        <v>67.180000000000007</v>
      </c>
      <c r="G508" s="166">
        <v>7.9</v>
      </c>
      <c r="H508" s="166">
        <v>16.8</v>
      </c>
      <c r="I508" s="166">
        <v>42.48</v>
      </c>
      <c r="J508" s="167">
        <v>2608.98</v>
      </c>
      <c r="K508" s="168">
        <v>42.48</v>
      </c>
      <c r="L508" s="167">
        <v>2539.69</v>
      </c>
      <c r="M508" s="169">
        <f>K508/L508</f>
        <v>1.6726450866050579E-2</v>
      </c>
      <c r="N508" s="170">
        <v>223.8</v>
      </c>
      <c r="O508" s="171">
        <f>M508*N508</f>
        <v>3.7433797038221197</v>
      </c>
      <c r="P508" s="171">
        <f>M508*60*1000</f>
        <v>1003.5870519630348</v>
      </c>
      <c r="Q508" s="277">
        <f>P508*N508/1000</f>
        <v>224.60278222932718</v>
      </c>
    </row>
    <row r="509" spans="1:17" ht="12.75" customHeight="1">
      <c r="A509" s="63"/>
      <c r="B509" s="18" t="s">
        <v>564</v>
      </c>
      <c r="C509" s="163" t="s">
        <v>551</v>
      </c>
      <c r="D509" s="172">
        <v>55</v>
      </c>
      <c r="E509" s="183" t="s">
        <v>130</v>
      </c>
      <c r="F509" s="166">
        <v>57.37</v>
      </c>
      <c r="G509" s="166">
        <v>4.41</v>
      </c>
      <c r="H509" s="166">
        <v>8.64</v>
      </c>
      <c r="I509" s="166">
        <v>44.32</v>
      </c>
      <c r="J509" s="167">
        <v>2645.25</v>
      </c>
      <c r="K509" s="168">
        <v>44.32</v>
      </c>
      <c r="L509" s="167">
        <v>2645.25</v>
      </c>
      <c r="M509" s="169">
        <f>K509/L509</f>
        <v>1.6754560060485778E-2</v>
      </c>
      <c r="N509" s="170">
        <v>223.8</v>
      </c>
      <c r="O509" s="171">
        <f>M509*N509</f>
        <v>3.7496705415367173</v>
      </c>
      <c r="P509" s="171">
        <f>M509*60*1000</f>
        <v>1005.2736036291468</v>
      </c>
      <c r="Q509" s="277">
        <f>P509*N509/1000</f>
        <v>224.98023249220307</v>
      </c>
    </row>
    <row r="510" spans="1:17" ht="12.75" customHeight="1">
      <c r="A510" s="63"/>
      <c r="B510" s="18" t="s">
        <v>426</v>
      </c>
      <c r="C510" s="175" t="s">
        <v>413</v>
      </c>
      <c r="D510" s="157">
        <v>50</v>
      </c>
      <c r="E510" s="157">
        <v>1985</v>
      </c>
      <c r="F510" s="158">
        <v>67.497</v>
      </c>
      <c r="G510" s="158">
        <v>4.9470000000000001</v>
      </c>
      <c r="H510" s="158">
        <v>8</v>
      </c>
      <c r="I510" s="158">
        <v>54.55</v>
      </c>
      <c r="J510" s="159">
        <v>3248.27</v>
      </c>
      <c r="K510" s="159">
        <v>54.55</v>
      </c>
      <c r="L510" s="159">
        <v>3248.27</v>
      </c>
      <c r="M510" s="160">
        <v>1.6793554722975616E-2</v>
      </c>
      <c r="N510" s="161">
        <v>273.37200000000001</v>
      </c>
      <c r="O510" s="162">
        <v>4.5908876417292905</v>
      </c>
      <c r="P510" s="162">
        <v>1007.6132833785369</v>
      </c>
      <c r="Q510" s="272">
        <v>275.45325850375741</v>
      </c>
    </row>
    <row r="511" spans="1:17" ht="12.75" customHeight="1">
      <c r="A511" s="63"/>
      <c r="B511" s="43" t="s">
        <v>375</v>
      </c>
      <c r="C511" s="40" t="s">
        <v>366</v>
      </c>
      <c r="D511" s="41">
        <v>11</v>
      </c>
      <c r="E511" s="41">
        <v>1976</v>
      </c>
      <c r="F511" s="147">
        <v>8.3379999999999992</v>
      </c>
      <c r="G511" s="147">
        <v>0</v>
      </c>
      <c r="H511" s="147">
        <v>0</v>
      </c>
      <c r="I511" s="147">
        <v>8.3379979999999989</v>
      </c>
      <c r="J511" s="148">
        <v>496.05</v>
      </c>
      <c r="K511" s="148">
        <v>8.3379979999999989</v>
      </c>
      <c r="L511" s="148">
        <v>496.05</v>
      </c>
      <c r="M511" s="149">
        <v>1.6808785404697105E-2</v>
      </c>
      <c r="N511" s="42">
        <v>278.93100000000004</v>
      </c>
      <c r="O511" s="150">
        <v>4.688491321717569</v>
      </c>
      <c r="P511" s="150">
        <v>1008.5271242818263</v>
      </c>
      <c r="Q511" s="276">
        <v>281.30947930305416</v>
      </c>
    </row>
    <row r="512" spans="1:17" ht="12.75" customHeight="1">
      <c r="A512" s="63"/>
      <c r="B512" s="18" t="s">
        <v>569</v>
      </c>
      <c r="C512" s="21" t="s">
        <v>581</v>
      </c>
      <c r="D512" s="22">
        <v>40</v>
      </c>
      <c r="E512" s="22" t="s">
        <v>130</v>
      </c>
      <c r="F512" s="143">
        <f>G512+H512+I512</f>
        <v>42.370999999999995</v>
      </c>
      <c r="G512" s="143">
        <v>3.4044300000000001</v>
      </c>
      <c r="H512" s="143">
        <v>6.4</v>
      </c>
      <c r="I512" s="143">
        <v>32.566569999999999</v>
      </c>
      <c r="J512" s="144">
        <v>1935.84</v>
      </c>
      <c r="K512" s="144">
        <v>31.49</v>
      </c>
      <c r="L512" s="144">
        <v>1871.86</v>
      </c>
      <c r="M512" s="145">
        <f>K512/L512</f>
        <v>1.6822839314906031E-2</v>
      </c>
      <c r="N512" s="29">
        <v>340.84</v>
      </c>
      <c r="O512" s="146">
        <f>M512*N512</f>
        <v>5.7338965520925713</v>
      </c>
      <c r="P512" s="146">
        <f>M512*60*1000</f>
        <v>1009.3703588943619</v>
      </c>
      <c r="Q512" s="274">
        <f>P512*N512/1000</f>
        <v>344.03379312555427</v>
      </c>
    </row>
    <row r="513" spans="1:17" ht="12.75" customHeight="1">
      <c r="A513" s="63"/>
      <c r="B513" s="18" t="s">
        <v>426</v>
      </c>
      <c r="C513" s="175" t="s">
        <v>414</v>
      </c>
      <c r="D513" s="157">
        <v>37</v>
      </c>
      <c r="E513" s="157">
        <v>1986</v>
      </c>
      <c r="F513" s="158">
        <v>47.451000000000001</v>
      </c>
      <c r="G513" s="158">
        <v>3.774</v>
      </c>
      <c r="H513" s="158">
        <v>5.92</v>
      </c>
      <c r="I513" s="158">
        <v>37.757005999999997</v>
      </c>
      <c r="J513" s="159">
        <v>2244.37</v>
      </c>
      <c r="K513" s="159">
        <v>37.757005999999997</v>
      </c>
      <c r="L513" s="159">
        <v>2244.37</v>
      </c>
      <c r="M513" s="160">
        <v>1.6822986405984751E-2</v>
      </c>
      <c r="N513" s="161">
        <v>273.37200000000001</v>
      </c>
      <c r="O513" s="162">
        <v>4.5989334397768635</v>
      </c>
      <c r="P513" s="162">
        <v>1009.3791843590851</v>
      </c>
      <c r="Q513" s="272">
        <v>275.93600638661184</v>
      </c>
    </row>
    <row r="514" spans="1:17" ht="12.75" customHeight="1">
      <c r="A514" s="63"/>
      <c r="B514" s="18" t="s">
        <v>115</v>
      </c>
      <c r="C514" s="21" t="s">
        <v>98</v>
      </c>
      <c r="D514" s="22">
        <v>36</v>
      </c>
      <c r="E514" s="22">
        <v>1988</v>
      </c>
      <c r="F514" s="143">
        <v>50.773000000000003</v>
      </c>
      <c r="G514" s="143">
        <v>4.5819999999999999</v>
      </c>
      <c r="H514" s="143">
        <v>8.64</v>
      </c>
      <c r="I514" s="143">
        <v>37.549999999999997</v>
      </c>
      <c r="J514" s="144">
        <v>2231.4499999999998</v>
      </c>
      <c r="K514" s="144">
        <v>37.549999999999997</v>
      </c>
      <c r="L514" s="144">
        <v>2231.4499999999998</v>
      </c>
      <c r="M514" s="151">
        <f>K514/L514</f>
        <v>1.6827623294270542E-2</v>
      </c>
      <c r="N514" s="29">
        <v>240.6</v>
      </c>
      <c r="O514" s="146">
        <f>M514*N514</f>
        <v>4.0487261646014927</v>
      </c>
      <c r="P514" s="146">
        <f>M514*60*1000</f>
        <v>1009.6573976562324</v>
      </c>
      <c r="Q514" s="274">
        <f>P514*N514/1000</f>
        <v>242.92356987608952</v>
      </c>
    </row>
    <row r="515" spans="1:17" ht="12.75" customHeight="1">
      <c r="A515" s="63"/>
      <c r="B515" s="18" t="s">
        <v>569</v>
      </c>
      <c r="C515" s="21" t="s">
        <v>568</v>
      </c>
      <c r="D515" s="22">
        <v>6</v>
      </c>
      <c r="E515" s="22" t="s">
        <v>130</v>
      </c>
      <c r="F515" s="143">
        <f>G515+H515+I515</f>
        <v>5.9829999999999997</v>
      </c>
      <c r="G515" s="143">
        <v>0</v>
      </c>
      <c r="H515" s="143">
        <v>0</v>
      </c>
      <c r="I515" s="143">
        <v>5.9829999999999997</v>
      </c>
      <c r="J515" s="144">
        <v>355.35</v>
      </c>
      <c r="K515" s="144">
        <f>I515</f>
        <v>5.9829999999999997</v>
      </c>
      <c r="L515" s="144">
        <f>J515</f>
        <v>355.35</v>
      </c>
      <c r="M515" s="145">
        <f>K515/L515</f>
        <v>1.6836921345152665E-2</v>
      </c>
      <c r="N515" s="29">
        <v>340.84</v>
      </c>
      <c r="O515" s="146">
        <f>M515*N515</f>
        <v>5.7386962712818335</v>
      </c>
      <c r="P515" s="146">
        <f>M515*60*1000</f>
        <v>1010.2152807091597</v>
      </c>
      <c r="Q515" s="274">
        <f>P515*N515/1000</f>
        <v>344.32177627690999</v>
      </c>
    </row>
    <row r="516" spans="1:17" ht="12.75" customHeight="1">
      <c r="A516" s="63"/>
      <c r="B516" s="43" t="s">
        <v>375</v>
      </c>
      <c r="C516" s="40" t="s">
        <v>365</v>
      </c>
      <c r="D516" s="41">
        <v>20</v>
      </c>
      <c r="E516" s="41">
        <v>1990</v>
      </c>
      <c r="F516" s="147">
        <v>23.253</v>
      </c>
      <c r="G516" s="147">
        <v>1.93851</v>
      </c>
      <c r="H516" s="147">
        <v>3.2</v>
      </c>
      <c r="I516" s="147">
        <v>18.114491000000001</v>
      </c>
      <c r="J516" s="148">
        <v>1074.54</v>
      </c>
      <c r="K516" s="148">
        <v>18.114491000000001</v>
      </c>
      <c r="L516" s="148">
        <v>1074.54</v>
      </c>
      <c r="M516" s="149">
        <v>1.6857902916596872E-2</v>
      </c>
      <c r="N516" s="42">
        <v>294.95400000000006</v>
      </c>
      <c r="O516" s="150">
        <v>4.9723058968619149</v>
      </c>
      <c r="P516" s="150">
        <v>1011.4741749958123</v>
      </c>
      <c r="Q516" s="276">
        <v>298.33835381171485</v>
      </c>
    </row>
    <row r="517" spans="1:17" ht="12.75" customHeight="1">
      <c r="A517" s="63"/>
      <c r="B517" s="18" t="s">
        <v>459</v>
      </c>
      <c r="C517" s="176" t="s">
        <v>453</v>
      </c>
      <c r="D517" s="177">
        <v>43</v>
      </c>
      <c r="E517" s="177">
        <v>1971</v>
      </c>
      <c r="F517" s="178">
        <v>29.77</v>
      </c>
      <c r="G517" s="178">
        <v>0</v>
      </c>
      <c r="H517" s="178">
        <v>0</v>
      </c>
      <c r="I517" s="178">
        <v>29.769998999999999</v>
      </c>
      <c r="J517" s="179">
        <v>1764.69</v>
      </c>
      <c r="K517" s="179">
        <v>29.769998999999999</v>
      </c>
      <c r="L517" s="179">
        <v>1764.69</v>
      </c>
      <c r="M517" s="259">
        <v>1.6869817928361355E-2</v>
      </c>
      <c r="N517" s="181">
        <v>266.61400000000003</v>
      </c>
      <c r="O517" s="182">
        <v>4.4977296371521351</v>
      </c>
      <c r="P517" s="182">
        <v>1012.1890757016814</v>
      </c>
      <c r="Q517" s="275">
        <v>269.86377822912812</v>
      </c>
    </row>
    <row r="518" spans="1:17" ht="12.75" customHeight="1">
      <c r="A518" s="63"/>
      <c r="B518" s="43" t="s">
        <v>522</v>
      </c>
      <c r="C518" s="21" t="s">
        <v>502</v>
      </c>
      <c r="D518" s="174">
        <v>28</v>
      </c>
      <c r="E518" s="22" t="s">
        <v>130</v>
      </c>
      <c r="F518" s="143">
        <f>G518+H518+I518</f>
        <v>25.587</v>
      </c>
      <c r="G518" s="143">
        <v>0</v>
      </c>
      <c r="H518" s="143">
        <v>0</v>
      </c>
      <c r="I518" s="143">
        <v>25.587</v>
      </c>
      <c r="J518" s="144">
        <v>1512.77</v>
      </c>
      <c r="K518" s="144">
        <v>25.587</v>
      </c>
      <c r="L518" s="144">
        <v>1512.77</v>
      </c>
      <c r="M518" s="145">
        <f>K518/L518</f>
        <v>1.6914005433740754E-2</v>
      </c>
      <c r="N518" s="29">
        <v>220.02</v>
      </c>
      <c r="O518" s="146">
        <f>M518*N518</f>
        <v>3.7214194755316408</v>
      </c>
      <c r="P518" s="146">
        <f>M518*60*1000</f>
        <v>1014.8403260244452</v>
      </c>
      <c r="Q518" s="274">
        <f>P518*N518/1000</f>
        <v>223.28516853189845</v>
      </c>
    </row>
    <row r="519" spans="1:17" ht="12.75" customHeight="1">
      <c r="A519" s="63"/>
      <c r="B519" s="43" t="s">
        <v>759</v>
      </c>
      <c r="C519" s="21" t="s">
        <v>741</v>
      </c>
      <c r="D519" s="22">
        <v>20</v>
      </c>
      <c r="E519" s="22">
        <v>1949</v>
      </c>
      <c r="F519" s="143">
        <v>13.26</v>
      </c>
      <c r="G519" s="143">
        <v>0</v>
      </c>
      <c r="H519" s="143">
        <v>0</v>
      </c>
      <c r="I519" s="143">
        <f>F519-G519-H519</f>
        <v>13.26</v>
      </c>
      <c r="J519" s="144">
        <v>783.9</v>
      </c>
      <c r="K519" s="144">
        <v>10.760999999999999</v>
      </c>
      <c r="L519" s="144">
        <v>636.16999999999996</v>
      </c>
      <c r="M519" s="145">
        <f>K519/L519</f>
        <v>1.6915289938224061E-2</v>
      </c>
      <c r="N519" s="29">
        <v>188.679</v>
      </c>
      <c r="O519" s="146">
        <f>M519*N519</f>
        <v>3.1915599902541776</v>
      </c>
      <c r="P519" s="146">
        <f>M519*60*1000</f>
        <v>1014.9173962934436</v>
      </c>
      <c r="Q519" s="274">
        <f>P519*N519/1000</f>
        <v>191.49359941525066</v>
      </c>
    </row>
    <row r="520" spans="1:17" ht="12.75" customHeight="1">
      <c r="A520" s="63"/>
      <c r="B520" s="18" t="s">
        <v>630</v>
      </c>
      <c r="C520" s="21" t="s">
        <v>610</v>
      </c>
      <c r="D520" s="22">
        <v>24</v>
      </c>
      <c r="E520" s="22">
        <v>1963</v>
      </c>
      <c r="F520" s="143">
        <f>G520+H520+I520</f>
        <v>21.018999000000001</v>
      </c>
      <c r="G520" s="143">
        <v>1.850921</v>
      </c>
      <c r="H520" s="143">
        <v>0.24</v>
      </c>
      <c r="I520" s="143">
        <v>18.928077999999999</v>
      </c>
      <c r="J520" s="144">
        <v>1118.56</v>
      </c>
      <c r="K520" s="144">
        <f>I520</f>
        <v>18.928077999999999</v>
      </c>
      <c r="L520" s="144">
        <f>J520</f>
        <v>1118.56</v>
      </c>
      <c r="M520" s="145">
        <f>K520/L520</f>
        <v>1.6921826276641395E-2</v>
      </c>
      <c r="N520" s="29">
        <v>210.04300000000001</v>
      </c>
      <c r="O520" s="146">
        <f>M520*N520</f>
        <v>3.5543111566245886</v>
      </c>
      <c r="P520" s="146">
        <f>M520*60*1000</f>
        <v>1015.3095765984837</v>
      </c>
      <c r="Q520" s="274">
        <f>P520*N520/1000</f>
        <v>213.2586693974753</v>
      </c>
    </row>
    <row r="521" spans="1:17" ht="12.75" customHeight="1">
      <c r="A521" s="63"/>
      <c r="B521" s="18" t="s">
        <v>569</v>
      </c>
      <c r="C521" s="21" t="s">
        <v>582</v>
      </c>
      <c r="D521" s="22">
        <v>22</v>
      </c>
      <c r="E521" s="22" t="s">
        <v>130</v>
      </c>
      <c r="F521" s="143">
        <f>G521+H521+I521</f>
        <v>26.567999999999998</v>
      </c>
      <c r="G521" s="143">
        <v>2.5146899999999999</v>
      </c>
      <c r="H521" s="143">
        <v>3.52</v>
      </c>
      <c r="I521" s="143">
        <v>20.53331</v>
      </c>
      <c r="J521" s="144">
        <v>1211.5</v>
      </c>
      <c r="K521" s="144">
        <f>I521</f>
        <v>20.53331</v>
      </c>
      <c r="L521" s="144">
        <f>J521</f>
        <v>1211.5</v>
      </c>
      <c r="M521" s="145">
        <f>K521/L521</f>
        <v>1.6948666941807678E-2</v>
      </c>
      <c r="N521" s="29">
        <v>340.84</v>
      </c>
      <c r="O521" s="146">
        <f>M521*N521</f>
        <v>5.7767836404457285</v>
      </c>
      <c r="P521" s="146">
        <f>M521*60*1000</f>
        <v>1016.9200165084607</v>
      </c>
      <c r="Q521" s="274">
        <f>P521*N521/1000</f>
        <v>346.60701842674371</v>
      </c>
    </row>
    <row r="522" spans="1:17" ht="12.75" customHeight="1">
      <c r="A522" s="63"/>
      <c r="B522" s="18" t="s">
        <v>426</v>
      </c>
      <c r="C522" s="175" t="s">
        <v>415</v>
      </c>
      <c r="D522" s="157">
        <v>38</v>
      </c>
      <c r="E522" s="157">
        <v>1978</v>
      </c>
      <c r="F522" s="158">
        <v>42.396999999999998</v>
      </c>
      <c r="G522" s="158">
        <v>3.680517</v>
      </c>
      <c r="H522" s="158">
        <v>5.92</v>
      </c>
      <c r="I522" s="158">
        <v>32.796483000000002</v>
      </c>
      <c r="J522" s="159">
        <v>1934.43</v>
      </c>
      <c r="K522" s="159">
        <v>32.796483000000002</v>
      </c>
      <c r="L522" s="159">
        <v>1934.43</v>
      </c>
      <c r="M522" s="160">
        <v>1.6954081047130164E-2</v>
      </c>
      <c r="N522" s="161">
        <v>273.37200000000001</v>
      </c>
      <c r="O522" s="162">
        <v>4.634771044016067</v>
      </c>
      <c r="P522" s="162">
        <v>1017.2448628278099</v>
      </c>
      <c r="Q522" s="272">
        <v>278.08626264096404</v>
      </c>
    </row>
    <row r="523" spans="1:17" ht="12.75" customHeight="1">
      <c r="A523" s="63"/>
      <c r="B523" s="18" t="s">
        <v>564</v>
      </c>
      <c r="C523" s="163" t="s">
        <v>552</v>
      </c>
      <c r="D523" s="172">
        <v>59</v>
      </c>
      <c r="E523" s="183" t="s">
        <v>130</v>
      </c>
      <c r="F523" s="166">
        <v>46.04</v>
      </c>
      <c r="G523" s="166">
        <v>4.67</v>
      </c>
      <c r="H523" s="166">
        <v>0.59</v>
      </c>
      <c r="I523" s="166">
        <v>40.78</v>
      </c>
      <c r="J523" s="167">
        <v>2449.7199999999998</v>
      </c>
      <c r="K523" s="168">
        <v>40.78</v>
      </c>
      <c r="L523" s="167">
        <v>2403.11</v>
      </c>
      <c r="M523" s="169">
        <f>K523/L523</f>
        <v>1.6969676793821338E-2</v>
      </c>
      <c r="N523" s="170">
        <v>223.8</v>
      </c>
      <c r="O523" s="171">
        <f>M523*N523</f>
        <v>3.7978136664572157</v>
      </c>
      <c r="P523" s="171">
        <f>M523*60*1000</f>
        <v>1018.1806076292803</v>
      </c>
      <c r="Q523" s="277">
        <f>P523*N523/1000</f>
        <v>227.86881998743294</v>
      </c>
    </row>
    <row r="524" spans="1:17" ht="12.75" customHeight="1">
      <c r="A524" s="63"/>
      <c r="B524" s="43" t="s">
        <v>250</v>
      </c>
      <c r="C524" s="24" t="s">
        <v>233</v>
      </c>
      <c r="D524" s="18">
        <v>17</v>
      </c>
      <c r="E524" s="18">
        <v>1975</v>
      </c>
      <c r="F524" s="139">
        <f>SUM(G524:I524)</f>
        <v>22.35</v>
      </c>
      <c r="G524" s="139">
        <v>0</v>
      </c>
      <c r="H524" s="139">
        <v>0</v>
      </c>
      <c r="I524" s="139">
        <v>22.35</v>
      </c>
      <c r="J524" s="140">
        <v>1315.92</v>
      </c>
      <c r="K524" s="140">
        <v>22.35</v>
      </c>
      <c r="L524" s="140">
        <v>1315.92</v>
      </c>
      <c r="M524" s="152">
        <f>K524/L524</f>
        <v>1.6984315155936531E-2</v>
      </c>
      <c r="N524" s="30">
        <v>280.3</v>
      </c>
      <c r="O524" s="142">
        <f>M524*N524</f>
        <v>4.7607035382090102</v>
      </c>
      <c r="P524" s="142">
        <f>M524*60*1000</f>
        <v>1019.058909356192</v>
      </c>
      <c r="Q524" s="273">
        <f>P524*N524/1000</f>
        <v>285.64221229254065</v>
      </c>
    </row>
    <row r="525" spans="1:17" ht="12.75" customHeight="1">
      <c r="A525" s="63"/>
      <c r="B525" s="18" t="s">
        <v>630</v>
      </c>
      <c r="C525" s="21" t="s">
        <v>611</v>
      </c>
      <c r="D525" s="22">
        <v>139</v>
      </c>
      <c r="E525" s="22">
        <v>1978</v>
      </c>
      <c r="F525" s="143">
        <f>G525+H525+I525</f>
        <v>66.277000000000001</v>
      </c>
      <c r="G525" s="143">
        <v>10.45661</v>
      </c>
      <c r="H525" s="143">
        <v>1.296</v>
      </c>
      <c r="I525" s="143">
        <v>54.524389999999997</v>
      </c>
      <c r="J525" s="144">
        <v>3203.03</v>
      </c>
      <c r="K525" s="144">
        <f>I525</f>
        <v>54.524389999999997</v>
      </c>
      <c r="L525" s="144">
        <f>J525</f>
        <v>3203.03</v>
      </c>
      <c r="M525" s="145">
        <f>K525/L525</f>
        <v>1.702275345532199E-2</v>
      </c>
      <c r="N525" s="29">
        <v>210.04300000000001</v>
      </c>
      <c r="O525" s="146">
        <f>M525*N525</f>
        <v>3.5755102040161968</v>
      </c>
      <c r="P525" s="146">
        <f>M525*60*1000</f>
        <v>1021.3652073193193</v>
      </c>
      <c r="Q525" s="274">
        <f>P525*N525/1000</f>
        <v>214.53061224097181</v>
      </c>
    </row>
    <row r="526" spans="1:17" ht="12.75" customHeight="1">
      <c r="A526" s="63"/>
      <c r="B526" s="18" t="s">
        <v>481</v>
      </c>
      <c r="C526" s="176" t="s">
        <v>471</v>
      </c>
      <c r="D526" s="177">
        <v>12</v>
      </c>
      <c r="E526" s="177">
        <v>1981</v>
      </c>
      <c r="F526" s="178">
        <v>14.808999999999999</v>
      </c>
      <c r="G526" s="178">
        <v>0.77792499999999998</v>
      </c>
      <c r="H526" s="178">
        <v>1.84</v>
      </c>
      <c r="I526" s="178">
        <v>12.191075</v>
      </c>
      <c r="J526" s="179">
        <v>716.05</v>
      </c>
      <c r="K526" s="179">
        <v>12.191075</v>
      </c>
      <c r="L526" s="179">
        <v>716.05</v>
      </c>
      <c r="M526" s="259">
        <v>1.7025452133230919E-2</v>
      </c>
      <c r="N526" s="181">
        <v>276.42400000000004</v>
      </c>
      <c r="O526" s="182">
        <v>4.7062435804762242</v>
      </c>
      <c r="P526" s="182">
        <v>1021.5271279938552</v>
      </c>
      <c r="Q526" s="275">
        <v>282.3746148285735</v>
      </c>
    </row>
    <row r="527" spans="1:17" ht="12.75" customHeight="1">
      <c r="A527" s="63"/>
      <c r="B527" s="18" t="s">
        <v>564</v>
      </c>
      <c r="C527" s="163" t="s">
        <v>553</v>
      </c>
      <c r="D527" s="172">
        <v>108</v>
      </c>
      <c r="E527" s="183" t="s">
        <v>130</v>
      </c>
      <c r="F527" s="166">
        <v>67.39</v>
      </c>
      <c r="G527" s="166">
        <v>6.49</v>
      </c>
      <c r="H527" s="166">
        <v>17.28</v>
      </c>
      <c r="I527" s="166">
        <v>43.62</v>
      </c>
      <c r="J527" s="167">
        <v>2561.06</v>
      </c>
      <c r="K527" s="168">
        <v>43.62</v>
      </c>
      <c r="L527" s="167">
        <v>2561.06</v>
      </c>
      <c r="M527" s="169">
        <f>K527/L527</f>
        <v>1.7032010183283482E-2</v>
      </c>
      <c r="N527" s="170">
        <v>223.8</v>
      </c>
      <c r="O527" s="171">
        <f>M527*N527</f>
        <v>3.8117638790188435</v>
      </c>
      <c r="P527" s="171">
        <f>M527*60*1000</f>
        <v>1021.9206109970089</v>
      </c>
      <c r="Q527" s="277">
        <f>P527*N527/1000</f>
        <v>228.70583274113062</v>
      </c>
    </row>
    <row r="528" spans="1:17" ht="12.75" customHeight="1">
      <c r="A528" s="63"/>
      <c r="B528" s="18" t="s">
        <v>426</v>
      </c>
      <c r="C528" s="175" t="s">
        <v>418</v>
      </c>
      <c r="D528" s="157">
        <v>24</v>
      </c>
      <c r="E528" s="157">
        <v>1965</v>
      </c>
      <c r="F528" s="158">
        <v>21.516400000000001</v>
      </c>
      <c r="G528" s="158">
        <v>2.3460000000000001</v>
      </c>
      <c r="H528" s="158">
        <v>0.24</v>
      </c>
      <c r="I528" s="158">
        <v>18.930399000000001</v>
      </c>
      <c r="J528" s="159">
        <v>1110.8699999999999</v>
      </c>
      <c r="K528" s="159">
        <v>18.930399000000001</v>
      </c>
      <c r="L528" s="159">
        <v>1110.8699999999999</v>
      </c>
      <c r="M528" s="160">
        <v>1.7041057009371037E-2</v>
      </c>
      <c r="N528" s="161">
        <v>273.37200000000001</v>
      </c>
      <c r="O528" s="162">
        <v>4.6585478367657798</v>
      </c>
      <c r="P528" s="162">
        <v>1022.4634205622623</v>
      </c>
      <c r="Q528" s="272">
        <v>279.5128702059468</v>
      </c>
    </row>
    <row r="529" spans="1:17" ht="12.75" customHeight="1">
      <c r="A529" s="63"/>
      <c r="B529" s="18" t="s">
        <v>278</v>
      </c>
      <c r="C529" s="24" t="s">
        <v>256</v>
      </c>
      <c r="D529" s="18">
        <v>9</v>
      </c>
      <c r="E529" s="18">
        <v>1980</v>
      </c>
      <c r="F529" s="139">
        <f>G529+H529+I529</f>
        <v>12.100000000000001</v>
      </c>
      <c r="G529" s="139">
        <v>1.2</v>
      </c>
      <c r="H529" s="139">
        <v>1.44</v>
      </c>
      <c r="I529" s="139">
        <v>9.4600000000000009</v>
      </c>
      <c r="J529" s="140">
        <v>553.67999999999995</v>
      </c>
      <c r="K529" s="140">
        <v>9.4600000000000009</v>
      </c>
      <c r="L529" s="140">
        <v>553.67999999999995</v>
      </c>
      <c r="M529" s="141">
        <f>K529/L529</f>
        <v>1.7085681259933538E-2</v>
      </c>
      <c r="N529" s="30">
        <v>205.8</v>
      </c>
      <c r="O529" s="142">
        <f>M529*N529*1.09</f>
        <v>3.8326941915908117</v>
      </c>
      <c r="P529" s="142">
        <f>M529*60*1000</f>
        <v>1025.1408755960124</v>
      </c>
      <c r="Q529" s="273">
        <f>P529*N529/1000</f>
        <v>210.97399219765936</v>
      </c>
    </row>
    <row r="530" spans="1:17" ht="12.75" customHeight="1">
      <c r="A530" s="63"/>
      <c r="B530" s="18" t="s">
        <v>819</v>
      </c>
      <c r="C530" s="21" t="s">
        <v>803</v>
      </c>
      <c r="D530" s="22">
        <v>55</v>
      </c>
      <c r="E530" s="22">
        <v>1966</v>
      </c>
      <c r="F530" s="143">
        <v>55.6</v>
      </c>
      <c r="G530" s="143">
        <v>3.78</v>
      </c>
      <c r="H530" s="143">
        <v>8.8000000000000007</v>
      </c>
      <c r="I530" s="143">
        <v>4.01</v>
      </c>
      <c r="J530" s="144">
        <v>2512.12</v>
      </c>
      <c r="K530" s="144">
        <v>43.01</v>
      </c>
      <c r="L530" s="144">
        <v>2512.12</v>
      </c>
      <c r="M530" s="145">
        <f>K530/L530</f>
        <v>1.7120997404582585E-2</v>
      </c>
      <c r="N530" s="29">
        <v>308.89999999999998</v>
      </c>
      <c r="O530" s="146">
        <f>M530*N530</f>
        <v>5.2886760982755598</v>
      </c>
      <c r="P530" s="146">
        <f>M530*60*1000</f>
        <v>1027.2598442749552</v>
      </c>
      <c r="Q530" s="274">
        <f>P530*N530/1000</f>
        <v>317.32056589653359</v>
      </c>
    </row>
    <row r="531" spans="1:17" ht="12.75" customHeight="1">
      <c r="A531" s="63"/>
      <c r="B531" s="18" t="s">
        <v>115</v>
      </c>
      <c r="C531" s="21" t="s">
        <v>100</v>
      </c>
      <c r="D531" s="22">
        <v>20</v>
      </c>
      <c r="E531" s="22">
        <v>1985</v>
      </c>
      <c r="F531" s="143">
        <v>23.456</v>
      </c>
      <c r="G531" s="143">
        <v>1.855</v>
      </c>
      <c r="H531" s="143">
        <v>3.2</v>
      </c>
      <c r="I531" s="143">
        <v>18.399999999999999</v>
      </c>
      <c r="J531" s="144">
        <v>1074.6500000000001</v>
      </c>
      <c r="K531" s="144">
        <v>18.399999999999999</v>
      </c>
      <c r="L531" s="144">
        <v>1074.6500000000001</v>
      </c>
      <c r="M531" s="151">
        <f>K531/L531</f>
        <v>1.7121853626762201E-2</v>
      </c>
      <c r="N531" s="29">
        <v>240.6</v>
      </c>
      <c r="O531" s="146">
        <f>M531*N531</f>
        <v>4.1195179825989854</v>
      </c>
      <c r="P531" s="146">
        <f>M531*60*1000</f>
        <v>1027.3112176057321</v>
      </c>
      <c r="Q531" s="274">
        <f>P531*N531/1000</f>
        <v>247.17107895593912</v>
      </c>
    </row>
    <row r="532" spans="1:17" ht="11.25" customHeight="1">
      <c r="A532" s="63"/>
      <c r="B532" s="18" t="s">
        <v>921</v>
      </c>
      <c r="C532" s="24" t="s">
        <v>900</v>
      </c>
      <c r="D532" s="18">
        <v>20</v>
      </c>
      <c r="E532" s="18">
        <v>1985</v>
      </c>
      <c r="F532" s="139">
        <v>24.760999999999999</v>
      </c>
      <c r="G532" s="139">
        <v>2.7318310000000001</v>
      </c>
      <c r="H532" s="139">
        <v>3.2</v>
      </c>
      <c r="I532" s="139">
        <v>18.829170999999999</v>
      </c>
      <c r="J532" s="140">
        <v>1098.98</v>
      </c>
      <c r="K532" s="140">
        <v>18.829170999999999</v>
      </c>
      <c r="L532" s="140">
        <v>1098.98</v>
      </c>
      <c r="M532" s="81">
        <v>1.7133315437951553E-2</v>
      </c>
      <c r="N532" s="30">
        <v>254.07900000000001</v>
      </c>
      <c r="O532" s="142">
        <v>4.3532156531592925</v>
      </c>
      <c r="P532" s="142">
        <v>1027.9989262770932</v>
      </c>
      <c r="Q532" s="273">
        <v>261.19293918955759</v>
      </c>
    </row>
    <row r="533" spans="1:17" ht="12.75" customHeight="1">
      <c r="A533" s="63"/>
      <c r="B533" s="18" t="s">
        <v>569</v>
      </c>
      <c r="C533" s="21" t="s">
        <v>583</v>
      </c>
      <c r="D533" s="22">
        <v>22</v>
      </c>
      <c r="E533" s="22" t="s">
        <v>130</v>
      </c>
      <c r="F533" s="143">
        <f>G533+H533+I533</f>
        <v>25.902010000000001</v>
      </c>
      <c r="G533" s="143">
        <v>2.6120299999999999</v>
      </c>
      <c r="H533" s="143">
        <v>3.52</v>
      </c>
      <c r="I533" s="143">
        <v>19.76998</v>
      </c>
      <c r="J533" s="144">
        <v>1153.5899999999999</v>
      </c>
      <c r="K533" s="144">
        <f>I533</f>
        <v>19.76998</v>
      </c>
      <c r="L533" s="144">
        <f>J533</f>
        <v>1153.5899999999999</v>
      </c>
      <c r="M533" s="145">
        <f>K533/L533</f>
        <v>1.7137787255437374E-2</v>
      </c>
      <c r="N533" s="29">
        <v>340.84</v>
      </c>
      <c r="O533" s="146">
        <f>M533*N533</f>
        <v>5.8412434081432743</v>
      </c>
      <c r="P533" s="146">
        <f>M533*60*1000</f>
        <v>1028.2672353262426</v>
      </c>
      <c r="Q533" s="274">
        <f>P533*N533/1000</f>
        <v>350.47460448859647</v>
      </c>
    </row>
    <row r="534" spans="1:17" ht="12.75" customHeight="1">
      <c r="A534" s="63"/>
      <c r="B534" s="18" t="s">
        <v>678</v>
      </c>
      <c r="C534" s="97" t="s">
        <v>673</v>
      </c>
      <c r="D534" s="22">
        <v>20</v>
      </c>
      <c r="E534" s="22">
        <v>1974</v>
      </c>
      <c r="F534" s="143">
        <v>21.402999999999999</v>
      </c>
      <c r="G534" s="143">
        <v>1.8</v>
      </c>
      <c r="H534" s="143">
        <v>3.327</v>
      </c>
      <c r="I534" s="143">
        <v>16.276</v>
      </c>
      <c r="J534" s="144">
        <v>948.5</v>
      </c>
      <c r="K534" s="144">
        <v>16.276</v>
      </c>
      <c r="L534" s="144">
        <v>948.5</v>
      </c>
      <c r="M534" s="145">
        <f>K534/L534</f>
        <v>1.7159725882973115E-2</v>
      </c>
      <c r="N534" s="29">
        <v>291.13900000000001</v>
      </c>
      <c r="O534" s="146">
        <f>M534*N534</f>
        <v>4.9958654338429103</v>
      </c>
      <c r="P534" s="146">
        <f>M534*60*1000</f>
        <v>1029.5835529783869</v>
      </c>
      <c r="Q534" s="274">
        <f>P534*N534/1000</f>
        <v>299.75192603057462</v>
      </c>
    </row>
    <row r="535" spans="1:17" ht="12.75" customHeight="1">
      <c r="A535" s="63"/>
      <c r="B535" s="43" t="s">
        <v>222</v>
      </c>
      <c r="C535" s="24" t="s">
        <v>207</v>
      </c>
      <c r="D535" s="18">
        <v>54</v>
      </c>
      <c r="E535" s="18">
        <v>1987</v>
      </c>
      <c r="F535" s="139">
        <v>54.28</v>
      </c>
      <c r="G535" s="139">
        <v>5.12</v>
      </c>
      <c r="H535" s="139">
        <v>11.75</v>
      </c>
      <c r="I535" s="139">
        <v>37.409999999999997</v>
      </c>
      <c r="J535" s="140">
        <v>2177.62</v>
      </c>
      <c r="K535" s="140">
        <f>I535/J535*L535</f>
        <v>37.409999999999997</v>
      </c>
      <c r="L535" s="140">
        <v>2177.62</v>
      </c>
      <c r="M535" s="152">
        <f>K535/L535</f>
        <v>1.7179305847668556E-2</v>
      </c>
      <c r="N535" s="30">
        <v>237.40199999999999</v>
      </c>
      <c r="O535" s="142">
        <f>M535*N535</f>
        <v>4.0784015668482105</v>
      </c>
      <c r="P535" s="142">
        <f>M535*60*1000</f>
        <v>1030.7583508601133</v>
      </c>
      <c r="Q535" s="273">
        <f>P535*N535/1000</f>
        <v>244.70409401089262</v>
      </c>
    </row>
    <row r="536" spans="1:17" ht="12.75" customHeight="1">
      <c r="A536" s="63"/>
      <c r="B536" s="43" t="s">
        <v>522</v>
      </c>
      <c r="C536" s="21" t="s">
        <v>503</v>
      </c>
      <c r="D536" s="174">
        <v>24</v>
      </c>
      <c r="E536" s="22" t="s">
        <v>130</v>
      </c>
      <c r="F536" s="143">
        <f>G536+H536+I536</f>
        <v>22.099997999999999</v>
      </c>
      <c r="G536" s="143">
        <v>1.071</v>
      </c>
      <c r="H536" s="143">
        <v>3.84</v>
      </c>
      <c r="I536" s="143">
        <v>17.188997999999998</v>
      </c>
      <c r="J536" s="144">
        <v>1000.52</v>
      </c>
      <c r="K536" s="144">
        <v>17.188997999999998</v>
      </c>
      <c r="L536" s="144">
        <v>1000.52</v>
      </c>
      <c r="M536" s="145">
        <f>K536/L536</f>
        <v>1.7180064366529402E-2</v>
      </c>
      <c r="N536" s="29">
        <v>220.02</v>
      </c>
      <c r="O536" s="146">
        <f>M536*N536</f>
        <v>3.7799577619237992</v>
      </c>
      <c r="P536" s="146">
        <f>M536*60*1000</f>
        <v>1030.8038619917641</v>
      </c>
      <c r="Q536" s="274">
        <f>P536*N536/1000</f>
        <v>226.79746571542793</v>
      </c>
    </row>
    <row r="537" spans="1:17" ht="12.75" customHeight="1">
      <c r="A537" s="63"/>
      <c r="B537" s="43" t="s">
        <v>250</v>
      </c>
      <c r="C537" s="24" t="s">
        <v>234</v>
      </c>
      <c r="D537" s="18">
        <v>10</v>
      </c>
      <c r="E537" s="18">
        <v>1973</v>
      </c>
      <c r="F537" s="139">
        <f>SUM(G537:I537)</f>
        <v>13.83</v>
      </c>
      <c r="G537" s="139">
        <v>0</v>
      </c>
      <c r="H537" s="139">
        <v>0</v>
      </c>
      <c r="I537" s="139">
        <v>13.83</v>
      </c>
      <c r="J537" s="140">
        <v>804.68</v>
      </c>
      <c r="K537" s="140">
        <v>13.83</v>
      </c>
      <c r="L537" s="140">
        <v>804.68</v>
      </c>
      <c r="M537" s="152">
        <f>K537/L537</f>
        <v>1.7186956305612171E-2</v>
      </c>
      <c r="N537" s="30">
        <v>280.3</v>
      </c>
      <c r="O537" s="142">
        <f>M537*N537</f>
        <v>4.8175038524630915</v>
      </c>
      <c r="P537" s="142">
        <f>M537*60*1000</f>
        <v>1031.2173783367302</v>
      </c>
      <c r="Q537" s="273">
        <f>P537*N537/1000</f>
        <v>289.0502311477855</v>
      </c>
    </row>
    <row r="538" spans="1:17" ht="12.75" customHeight="1">
      <c r="A538" s="63"/>
      <c r="B538" s="18" t="s">
        <v>115</v>
      </c>
      <c r="C538" s="21" t="s">
        <v>101</v>
      </c>
      <c r="D538" s="22">
        <v>20</v>
      </c>
      <c r="E538" s="22">
        <v>1982</v>
      </c>
      <c r="F538" s="143">
        <v>23.344000000000001</v>
      </c>
      <c r="G538" s="143">
        <v>2.2080000000000002</v>
      </c>
      <c r="H538" s="143">
        <v>3.2</v>
      </c>
      <c r="I538" s="143">
        <v>17.934999999999999</v>
      </c>
      <c r="J538" s="144">
        <v>1042.0899999999999</v>
      </c>
      <c r="K538" s="144">
        <v>17.934999999999999</v>
      </c>
      <c r="L538" s="144">
        <v>1042.0899999999999</v>
      </c>
      <c r="M538" s="151">
        <f>K538/L538</f>
        <v>1.7210605609880143E-2</v>
      </c>
      <c r="N538" s="29">
        <v>240.6</v>
      </c>
      <c r="O538" s="146">
        <f>M538*N538</f>
        <v>4.1408717097371621</v>
      </c>
      <c r="P538" s="146">
        <f>M538*60*1000</f>
        <v>1032.6363365928087</v>
      </c>
      <c r="Q538" s="274">
        <f>P538*N538/1000</f>
        <v>248.45230258422976</v>
      </c>
    </row>
    <row r="539" spans="1:17" ht="12.75" customHeight="1">
      <c r="A539" s="63"/>
      <c r="B539" s="18" t="s">
        <v>459</v>
      </c>
      <c r="C539" s="176" t="s">
        <v>454</v>
      </c>
      <c r="D539" s="177">
        <v>44</v>
      </c>
      <c r="E539" s="177">
        <v>1964</v>
      </c>
      <c r="F539" s="178">
        <v>39.585000000000001</v>
      </c>
      <c r="G539" s="178">
        <v>2.6316510000000002</v>
      </c>
      <c r="H539" s="178">
        <v>4.8</v>
      </c>
      <c r="I539" s="178">
        <v>32.153351000000001</v>
      </c>
      <c r="J539" s="179">
        <v>1865.95</v>
      </c>
      <c r="K539" s="179">
        <v>32.153351000000001</v>
      </c>
      <c r="L539" s="179">
        <v>1865.95</v>
      </c>
      <c r="M539" s="259">
        <v>1.7231625177523514E-2</v>
      </c>
      <c r="N539" s="181">
        <v>266.61400000000003</v>
      </c>
      <c r="O539" s="182">
        <v>4.5941925150802545</v>
      </c>
      <c r="P539" s="182">
        <v>1033.8975106514108</v>
      </c>
      <c r="Q539" s="275">
        <v>275.65155090481528</v>
      </c>
    </row>
    <row r="540" spans="1:17" ht="12.75" customHeight="1">
      <c r="A540" s="63"/>
      <c r="B540" s="18" t="s">
        <v>630</v>
      </c>
      <c r="C540" s="21" t="s">
        <v>612</v>
      </c>
      <c r="D540" s="22">
        <v>8</v>
      </c>
      <c r="E540" s="22">
        <v>1955</v>
      </c>
      <c r="F540" s="143">
        <f>G540+H540+I540</f>
        <v>8.7509999999999994</v>
      </c>
      <c r="G540" s="143">
        <v>0.62988500000000003</v>
      </c>
      <c r="H540" s="143">
        <v>0.08</v>
      </c>
      <c r="I540" s="143">
        <v>8.0411149999999996</v>
      </c>
      <c r="J540" s="144">
        <v>466.28</v>
      </c>
      <c r="K540" s="144">
        <f>I540</f>
        <v>8.0411149999999996</v>
      </c>
      <c r="L540" s="144">
        <f>J540</f>
        <v>466.28</v>
      </c>
      <c r="M540" s="145">
        <f>K540/L540</f>
        <v>1.7245249635412199E-2</v>
      </c>
      <c r="N540" s="29">
        <v>210.04300000000001</v>
      </c>
      <c r="O540" s="146">
        <f>M540*N540</f>
        <v>3.6222439691708845</v>
      </c>
      <c r="P540" s="146">
        <f>M540*60*1000</f>
        <v>1034.7149781247319</v>
      </c>
      <c r="Q540" s="274">
        <f>P540*N540/1000</f>
        <v>217.33463815025308</v>
      </c>
    </row>
    <row r="541" spans="1:17" ht="12.75" customHeight="1">
      <c r="A541" s="63"/>
      <c r="B541" s="18" t="s">
        <v>459</v>
      </c>
      <c r="C541" s="176" t="s">
        <v>455</v>
      </c>
      <c r="D541" s="177">
        <v>29</v>
      </c>
      <c r="E541" s="177">
        <v>1960</v>
      </c>
      <c r="F541" s="178">
        <v>20.5</v>
      </c>
      <c r="G541" s="178">
        <v>0</v>
      </c>
      <c r="H541" s="178">
        <v>0</v>
      </c>
      <c r="I541" s="178">
        <v>20.499998999999999</v>
      </c>
      <c r="J541" s="179">
        <v>1187.67</v>
      </c>
      <c r="K541" s="179">
        <v>20.499998999999999</v>
      </c>
      <c r="L541" s="179">
        <v>1187.67</v>
      </c>
      <c r="M541" s="259">
        <v>1.7260686049155066E-2</v>
      </c>
      <c r="N541" s="181">
        <v>266.61400000000003</v>
      </c>
      <c r="O541" s="182">
        <v>4.6019405503094291</v>
      </c>
      <c r="P541" s="182">
        <v>1035.6411629493039</v>
      </c>
      <c r="Q541" s="275">
        <v>276.11643301856577</v>
      </c>
    </row>
    <row r="542" spans="1:17" ht="12.75" customHeight="1">
      <c r="A542" s="63"/>
      <c r="B542" s="18" t="s">
        <v>569</v>
      </c>
      <c r="C542" s="21" t="s">
        <v>584</v>
      </c>
      <c r="D542" s="22">
        <v>22</v>
      </c>
      <c r="E542" s="22" t="s">
        <v>130</v>
      </c>
      <c r="F542" s="143">
        <f>G542+H542+I542</f>
        <v>26.176000000000002</v>
      </c>
      <c r="G542" s="143">
        <v>2.43771</v>
      </c>
      <c r="H542" s="143">
        <v>3.52</v>
      </c>
      <c r="I542" s="143">
        <v>20.21829</v>
      </c>
      <c r="J542" s="144">
        <v>1169.72</v>
      </c>
      <c r="K542" s="144">
        <f>I542</f>
        <v>20.21829</v>
      </c>
      <c r="L542" s="144">
        <f>J542</f>
        <v>1169.72</v>
      </c>
      <c r="M542" s="145">
        <f>K542/L542</f>
        <v>1.7284726259275723E-2</v>
      </c>
      <c r="N542" s="29">
        <v>340.84</v>
      </c>
      <c r="O542" s="146">
        <f>M542*N542</f>
        <v>5.891326098211537</v>
      </c>
      <c r="P542" s="146">
        <f>M542*60*1000</f>
        <v>1037.0835755565433</v>
      </c>
      <c r="Q542" s="274">
        <f>P542*N542/1000</f>
        <v>353.47956589269216</v>
      </c>
    </row>
    <row r="543" spans="1:17" ht="13.5" customHeight="1">
      <c r="A543" s="63"/>
      <c r="B543" s="18" t="s">
        <v>278</v>
      </c>
      <c r="C543" s="24" t="s">
        <v>267</v>
      </c>
      <c r="D543" s="18">
        <v>18</v>
      </c>
      <c r="E543" s="18">
        <v>1977</v>
      </c>
      <c r="F543" s="139">
        <f>G543+H543+I543</f>
        <v>17.57</v>
      </c>
      <c r="G543" s="139">
        <v>1.07</v>
      </c>
      <c r="H543" s="139">
        <v>2.88</v>
      </c>
      <c r="I543" s="139">
        <v>13.62</v>
      </c>
      <c r="J543" s="140">
        <v>787</v>
      </c>
      <c r="K543" s="140">
        <v>13.62</v>
      </c>
      <c r="L543" s="140">
        <v>787</v>
      </c>
      <c r="M543" s="141">
        <f>K543/L543</f>
        <v>1.7306226175349427E-2</v>
      </c>
      <c r="N543" s="30">
        <v>205.8</v>
      </c>
      <c r="O543" s="142">
        <f>M543*N543*1.09</f>
        <v>3.8821672681067345</v>
      </c>
      <c r="P543" s="142">
        <f>M543*60*1000</f>
        <v>1038.3735705209656</v>
      </c>
      <c r="Q543" s="273">
        <f>P543*N543/1000</f>
        <v>213.69728081321472</v>
      </c>
    </row>
    <row r="544" spans="1:17" ht="12.75" customHeight="1">
      <c r="A544" s="63"/>
      <c r="B544" s="18" t="s">
        <v>819</v>
      </c>
      <c r="C544" s="21" t="s">
        <v>804</v>
      </c>
      <c r="D544" s="22">
        <v>32</v>
      </c>
      <c r="E544" s="22">
        <v>1989</v>
      </c>
      <c r="F544" s="143">
        <v>31.3</v>
      </c>
      <c r="G544" s="143">
        <v>0</v>
      </c>
      <c r="H544" s="143">
        <v>0</v>
      </c>
      <c r="I544" s="143">
        <v>31.3</v>
      </c>
      <c r="J544" s="144">
        <v>1806.06</v>
      </c>
      <c r="K544" s="144">
        <v>31.3</v>
      </c>
      <c r="L544" s="144">
        <v>1806.06</v>
      </c>
      <c r="M544" s="145">
        <f>K544/L544</f>
        <v>1.7330542728370046E-2</v>
      </c>
      <c r="N544" s="29">
        <v>308.89999999999998</v>
      </c>
      <c r="O544" s="146">
        <f>M544*N544</f>
        <v>5.3534046487935063</v>
      </c>
      <c r="P544" s="146">
        <f>M544*60*1000</f>
        <v>1039.8325637022028</v>
      </c>
      <c r="Q544" s="274">
        <f>P544*N544/1000</f>
        <v>321.2042789276104</v>
      </c>
    </row>
    <row r="545" spans="1:17" ht="12.75" customHeight="1">
      <c r="A545" s="63"/>
      <c r="B545" s="18" t="s">
        <v>630</v>
      </c>
      <c r="C545" s="21" t="s">
        <v>613</v>
      </c>
      <c r="D545" s="22">
        <v>27</v>
      </c>
      <c r="E545" s="22">
        <v>1963</v>
      </c>
      <c r="F545" s="143">
        <f>G545+H545+I545</f>
        <v>22.723999000000003</v>
      </c>
      <c r="G545" s="143">
        <v>1.2123299999999999</v>
      </c>
      <c r="H545" s="143">
        <v>0.25</v>
      </c>
      <c r="I545" s="143">
        <v>21.261669000000001</v>
      </c>
      <c r="J545" s="144">
        <v>1224.27</v>
      </c>
      <c r="K545" s="144">
        <f>I545</f>
        <v>21.261669000000001</v>
      </c>
      <c r="L545" s="144">
        <f>J545</f>
        <v>1224.27</v>
      </c>
      <c r="M545" s="145">
        <f>K545/L545</f>
        <v>1.7366813693057905E-2</v>
      </c>
      <c r="N545" s="29">
        <v>210.04300000000001</v>
      </c>
      <c r="O545" s="146">
        <f>M545*N545</f>
        <v>3.6477776485309614</v>
      </c>
      <c r="P545" s="146">
        <f>M545*60*1000</f>
        <v>1042.0088215834742</v>
      </c>
      <c r="Q545" s="274">
        <f>P545*N545/1000</f>
        <v>218.86665891185766</v>
      </c>
    </row>
    <row r="546" spans="1:17" ht="12.75" customHeight="1">
      <c r="A546" s="63"/>
      <c r="B546" s="43" t="s">
        <v>250</v>
      </c>
      <c r="C546" s="24" t="s">
        <v>236</v>
      </c>
      <c r="D546" s="18">
        <v>6</v>
      </c>
      <c r="E546" s="18">
        <v>1971</v>
      </c>
      <c r="F546" s="139">
        <f>SUM(G546:I546)</f>
        <v>5.7050000000000001</v>
      </c>
      <c r="G546" s="139">
        <v>0</v>
      </c>
      <c r="H546" s="139">
        <v>0</v>
      </c>
      <c r="I546" s="139">
        <v>5.7050000000000001</v>
      </c>
      <c r="J546" s="140">
        <v>328.45</v>
      </c>
      <c r="K546" s="140">
        <v>5.7050000000000001</v>
      </c>
      <c r="L546" s="140">
        <v>328.45</v>
      </c>
      <c r="M546" s="152">
        <f>K546/L546</f>
        <v>1.7369462627492768E-2</v>
      </c>
      <c r="N546" s="30">
        <v>280.3</v>
      </c>
      <c r="O546" s="142">
        <f>M546*N546</f>
        <v>4.8686603744862236</v>
      </c>
      <c r="P546" s="142">
        <f>M546*60*1000</f>
        <v>1042.1677576495661</v>
      </c>
      <c r="Q546" s="273">
        <f>P546*N546/1000</f>
        <v>292.11962246917341</v>
      </c>
    </row>
    <row r="547" spans="1:17" ht="12.75" customHeight="1">
      <c r="A547" s="63"/>
      <c r="B547" s="18" t="s">
        <v>630</v>
      </c>
      <c r="C547" s="21" t="s">
        <v>614</v>
      </c>
      <c r="D547" s="22">
        <v>20</v>
      </c>
      <c r="E547" s="22">
        <v>1970</v>
      </c>
      <c r="F547" s="143">
        <f>G547+H547+I547</f>
        <v>20.912997999999998</v>
      </c>
      <c r="G547" s="143">
        <v>0.95405099999999998</v>
      </c>
      <c r="H547" s="143">
        <v>3.2</v>
      </c>
      <c r="I547" s="143">
        <v>16.758946999999999</v>
      </c>
      <c r="J547" s="144">
        <v>964.02</v>
      </c>
      <c r="K547" s="144">
        <f>I547</f>
        <v>16.758946999999999</v>
      </c>
      <c r="L547" s="144">
        <f>J547</f>
        <v>964.02</v>
      </c>
      <c r="M547" s="145">
        <f>K547/L547</f>
        <v>1.7384439119520343E-2</v>
      </c>
      <c r="N547" s="29">
        <v>210.04300000000001</v>
      </c>
      <c r="O547" s="146">
        <f>M547*N547</f>
        <v>3.6514797459814115</v>
      </c>
      <c r="P547" s="146">
        <f>M547*60*1000</f>
        <v>1043.0663471712205</v>
      </c>
      <c r="Q547" s="274">
        <f>P547*N547/1000</f>
        <v>219.08878475888466</v>
      </c>
    </row>
    <row r="548" spans="1:17" ht="12.75" customHeight="1">
      <c r="A548" s="63"/>
      <c r="B548" s="43" t="s">
        <v>250</v>
      </c>
      <c r="C548" s="24" t="s">
        <v>235</v>
      </c>
      <c r="D548" s="18">
        <v>8</v>
      </c>
      <c r="E548" s="18">
        <v>1970</v>
      </c>
      <c r="F548" s="139">
        <f>SUM(G548:I548)</f>
        <v>7.1760000000000002</v>
      </c>
      <c r="G548" s="139">
        <v>0</v>
      </c>
      <c r="H548" s="139">
        <v>0</v>
      </c>
      <c r="I548" s="139">
        <v>7.1760000000000002</v>
      </c>
      <c r="J548" s="140">
        <v>412.7</v>
      </c>
      <c r="K548" s="140">
        <v>7.1760000000000002</v>
      </c>
      <c r="L548" s="140">
        <v>412.7</v>
      </c>
      <c r="M548" s="152">
        <f>K548/L548</f>
        <v>1.7387933123334143E-2</v>
      </c>
      <c r="N548" s="30">
        <v>280.3</v>
      </c>
      <c r="O548" s="142">
        <f>M548*N548</f>
        <v>4.8738376544705604</v>
      </c>
      <c r="P548" s="142">
        <f>M548*60*1000</f>
        <v>1043.2759874000485</v>
      </c>
      <c r="Q548" s="273">
        <f>P548*N548/1000</f>
        <v>292.43025926823361</v>
      </c>
    </row>
    <row r="549" spans="1:17" ht="12.75" customHeight="1">
      <c r="A549" s="63"/>
      <c r="B549" s="18" t="s">
        <v>569</v>
      </c>
      <c r="C549" s="21" t="s">
        <v>585</v>
      </c>
      <c r="D549" s="22">
        <v>12</v>
      </c>
      <c r="E549" s="22" t="s">
        <v>130</v>
      </c>
      <c r="F549" s="143">
        <f>G549+H549+I549</f>
        <v>12.939</v>
      </c>
      <c r="G549" s="143">
        <v>0.65988000000000002</v>
      </c>
      <c r="H549" s="143">
        <v>1.92</v>
      </c>
      <c r="I549" s="143">
        <v>10.359120000000001</v>
      </c>
      <c r="J549" s="144">
        <v>679.32</v>
      </c>
      <c r="K549" s="144">
        <v>9.0298999999999996</v>
      </c>
      <c r="L549" s="144">
        <v>519.08000000000004</v>
      </c>
      <c r="M549" s="145">
        <f>K549/L549</f>
        <v>1.7395969792710176E-2</v>
      </c>
      <c r="N549" s="29">
        <v>340.84</v>
      </c>
      <c r="O549" s="146">
        <f>M549*N549</f>
        <v>5.9292423441473359</v>
      </c>
      <c r="P549" s="146">
        <f>M549*60*1000</f>
        <v>1043.7581875626106</v>
      </c>
      <c r="Q549" s="274">
        <f>P549*N549/1000</f>
        <v>355.75454064884019</v>
      </c>
    </row>
    <row r="550" spans="1:17" ht="12.75" customHeight="1">
      <c r="A550" s="63"/>
      <c r="B550" s="18" t="s">
        <v>819</v>
      </c>
      <c r="C550" s="21" t="s">
        <v>805</v>
      </c>
      <c r="D550" s="22">
        <v>41</v>
      </c>
      <c r="E550" s="22">
        <v>1992</v>
      </c>
      <c r="F550" s="143">
        <v>47.8</v>
      </c>
      <c r="G550" s="143">
        <v>3.59</v>
      </c>
      <c r="H550" s="143">
        <v>6.4</v>
      </c>
      <c r="I550" s="143">
        <v>37.799999999999997</v>
      </c>
      <c r="J550" s="144">
        <v>2172.23</v>
      </c>
      <c r="K550" s="144">
        <v>37.799999999999997</v>
      </c>
      <c r="L550" s="144">
        <v>2172.23</v>
      </c>
      <c r="M550" s="145">
        <f>K550/L550</f>
        <v>1.740147221979256E-2</v>
      </c>
      <c r="N550" s="29">
        <v>308.89999999999998</v>
      </c>
      <c r="O550" s="146">
        <f>M550*N550</f>
        <v>5.3753147686939213</v>
      </c>
      <c r="P550" s="146">
        <f>M550*60*1000</f>
        <v>1044.0883331875536</v>
      </c>
      <c r="Q550" s="274">
        <f>P550*N550/1000</f>
        <v>322.51888612163532</v>
      </c>
    </row>
    <row r="551" spans="1:17" ht="12.75" customHeight="1">
      <c r="A551" s="63"/>
      <c r="B551" s="18" t="s">
        <v>564</v>
      </c>
      <c r="C551" s="163" t="s">
        <v>555</v>
      </c>
      <c r="D551" s="172">
        <v>6</v>
      </c>
      <c r="E551" s="165" t="s">
        <v>130</v>
      </c>
      <c r="F551" s="166">
        <v>6.97</v>
      </c>
      <c r="G551" s="166">
        <v>0.69</v>
      </c>
      <c r="H551" s="166">
        <v>0.96</v>
      </c>
      <c r="I551" s="166">
        <v>5.32</v>
      </c>
      <c r="J551" s="167">
        <v>305.61</v>
      </c>
      <c r="K551" s="168">
        <v>5.32</v>
      </c>
      <c r="L551" s="167">
        <v>305.61</v>
      </c>
      <c r="M551" s="169">
        <f>K551/L551</f>
        <v>1.7407807336147378E-2</v>
      </c>
      <c r="N551" s="170">
        <v>223.8</v>
      </c>
      <c r="O551" s="171">
        <f>M551*N551</f>
        <v>3.8958672818297835</v>
      </c>
      <c r="P551" s="171">
        <f>M551*60*1000</f>
        <v>1044.4684401688426</v>
      </c>
      <c r="Q551" s="277">
        <f>P551*N551/1000</f>
        <v>233.75203690978699</v>
      </c>
    </row>
    <row r="552" spans="1:17" ht="12.75" customHeight="1">
      <c r="A552" s="63"/>
      <c r="B552" s="43" t="s">
        <v>401</v>
      </c>
      <c r="C552" s="44" t="s">
        <v>394</v>
      </c>
      <c r="D552" s="45">
        <v>13</v>
      </c>
      <c r="E552" s="45">
        <v>1900</v>
      </c>
      <c r="F552" s="153">
        <v>10.782</v>
      </c>
      <c r="G552" s="153">
        <v>0.40799999999999997</v>
      </c>
      <c r="H552" s="153">
        <v>1.92</v>
      </c>
      <c r="I552" s="153">
        <v>8.4540009999999999</v>
      </c>
      <c r="J552" s="154">
        <v>485.29</v>
      </c>
      <c r="K552" s="154">
        <v>8.4540009999999999</v>
      </c>
      <c r="L552" s="154">
        <v>485.29</v>
      </c>
      <c r="M552" s="155">
        <v>1.7420513507387336E-2</v>
      </c>
      <c r="N552" s="46">
        <v>289.286</v>
      </c>
      <c r="O552" s="156">
        <v>5.0395106704980526</v>
      </c>
      <c r="P552" s="156">
        <v>1045.2308104432402</v>
      </c>
      <c r="Q552" s="271">
        <v>302.37064022988318</v>
      </c>
    </row>
    <row r="553" spans="1:17" ht="12.75" customHeight="1">
      <c r="A553" s="63"/>
      <c r="B553" s="43" t="s">
        <v>522</v>
      </c>
      <c r="C553" s="21" t="s">
        <v>504</v>
      </c>
      <c r="D553" s="174">
        <v>20</v>
      </c>
      <c r="E553" s="22" t="s">
        <v>130</v>
      </c>
      <c r="F553" s="143">
        <f>G553+H553+I553</f>
        <v>22.800001999999999</v>
      </c>
      <c r="G553" s="143">
        <v>0.91800000000000004</v>
      </c>
      <c r="H553" s="143">
        <v>3.12</v>
      </c>
      <c r="I553" s="143">
        <v>18.762001999999999</v>
      </c>
      <c r="J553" s="144">
        <v>1076.74</v>
      </c>
      <c r="K553" s="144">
        <v>18.762001999999999</v>
      </c>
      <c r="L553" s="144">
        <v>1076.74</v>
      </c>
      <c r="M553" s="145">
        <f>K553/L553</f>
        <v>1.7424821219607332E-2</v>
      </c>
      <c r="N553" s="29">
        <v>220.02</v>
      </c>
      <c r="O553" s="146">
        <f>M553*N553</f>
        <v>3.8338091647380055</v>
      </c>
      <c r="P553" s="146">
        <f>M553*60*1000</f>
        <v>1045.4892731764401</v>
      </c>
      <c r="Q553" s="274">
        <f>P553*N553/1000</f>
        <v>230.02854988428035</v>
      </c>
    </row>
    <row r="554" spans="1:17" ht="12.75" customHeight="1">
      <c r="A554" s="63"/>
      <c r="B554" s="43" t="s">
        <v>759</v>
      </c>
      <c r="C554" s="21" t="s">
        <v>742</v>
      </c>
      <c r="D554" s="22">
        <v>60</v>
      </c>
      <c r="E554" s="22">
        <v>1963</v>
      </c>
      <c r="F554" s="143">
        <v>46.820999999999998</v>
      </c>
      <c r="G554" s="143">
        <v>4.9850000000000003</v>
      </c>
      <c r="H554" s="143">
        <v>0.6</v>
      </c>
      <c r="I554" s="143">
        <f>F554-G554-H554</f>
        <v>41.235999999999997</v>
      </c>
      <c r="J554" s="144">
        <v>2363.7600000000002</v>
      </c>
      <c r="K554" s="144">
        <v>41.235999999999997</v>
      </c>
      <c r="L554" s="144">
        <v>2363.7600000000002</v>
      </c>
      <c r="M554" s="145">
        <f>K554/L554</f>
        <v>1.7445087487731409E-2</v>
      </c>
      <c r="N554" s="29">
        <v>188.679</v>
      </c>
      <c r="O554" s="146">
        <f>M554*N554</f>
        <v>3.2915216620976744</v>
      </c>
      <c r="P554" s="146">
        <f>M554*60*1000</f>
        <v>1046.7052492638845</v>
      </c>
      <c r="Q554" s="274">
        <f>P554*N554/1000</f>
        <v>197.49129972586047</v>
      </c>
    </row>
    <row r="555" spans="1:17" ht="12.75" customHeight="1">
      <c r="A555" s="63"/>
      <c r="B555" s="43" t="s">
        <v>401</v>
      </c>
      <c r="C555" s="44" t="s">
        <v>395</v>
      </c>
      <c r="D555" s="45">
        <v>7</v>
      </c>
      <c r="E555" s="45">
        <v>1989</v>
      </c>
      <c r="F555" s="153">
        <v>8.0510000000000002</v>
      </c>
      <c r="G555" s="153">
        <v>0</v>
      </c>
      <c r="H555" s="153">
        <v>0</v>
      </c>
      <c r="I555" s="153">
        <v>8.0510009999999994</v>
      </c>
      <c r="J555" s="154">
        <v>461.34</v>
      </c>
      <c r="K555" s="154">
        <v>8.0510009999999994</v>
      </c>
      <c r="L555" s="154">
        <v>461.34</v>
      </c>
      <c r="M555" s="155">
        <v>1.7451339576017688E-2</v>
      </c>
      <c r="N555" s="46">
        <v>289.286</v>
      </c>
      <c r="O555" s="156">
        <v>5.0484282205878532</v>
      </c>
      <c r="P555" s="156">
        <v>1047.0803745610613</v>
      </c>
      <c r="Q555" s="271">
        <v>302.90569323527114</v>
      </c>
    </row>
    <row r="556" spans="1:17" ht="12.75" customHeight="1">
      <c r="A556" s="63"/>
      <c r="B556" s="43" t="s">
        <v>522</v>
      </c>
      <c r="C556" s="21" t="s">
        <v>505</v>
      </c>
      <c r="D556" s="174">
        <v>24</v>
      </c>
      <c r="E556" s="22" t="s">
        <v>130</v>
      </c>
      <c r="F556" s="143">
        <f>G556+H556+I556</f>
        <v>26.87</v>
      </c>
      <c r="G556" s="143">
        <v>1.887</v>
      </c>
      <c r="H556" s="143">
        <v>3.84</v>
      </c>
      <c r="I556" s="143">
        <v>21.143000000000001</v>
      </c>
      <c r="J556" s="144">
        <v>1210.6400000000001</v>
      </c>
      <c r="K556" s="144">
        <v>21.143000000000001</v>
      </c>
      <c r="L556" s="144">
        <v>1210.6400000000001</v>
      </c>
      <c r="M556" s="145">
        <f>K556/L556</f>
        <v>1.7464316394634243E-2</v>
      </c>
      <c r="N556" s="29">
        <v>220.02</v>
      </c>
      <c r="O556" s="146">
        <f>M556*N556</f>
        <v>3.8424988931474262</v>
      </c>
      <c r="P556" s="146">
        <f>M556*60*1000</f>
        <v>1047.8589836780545</v>
      </c>
      <c r="Q556" s="274">
        <f>P556*N556/1000</f>
        <v>230.54993358884556</v>
      </c>
    </row>
    <row r="557" spans="1:17" ht="12.75" customHeight="1">
      <c r="A557" s="63"/>
      <c r="B557" s="43" t="s">
        <v>118</v>
      </c>
      <c r="C557" s="21" t="s">
        <v>125</v>
      </c>
      <c r="D557" s="22">
        <v>15</v>
      </c>
      <c r="E557" s="22">
        <v>1990</v>
      </c>
      <c r="F557" s="143">
        <v>18.966999999999999</v>
      </c>
      <c r="G557" s="143">
        <v>1.319</v>
      </c>
      <c r="H557" s="143">
        <v>2.4</v>
      </c>
      <c r="I557" s="143">
        <v>15.247999999999999</v>
      </c>
      <c r="J557" s="144">
        <v>871.55</v>
      </c>
      <c r="K557" s="144">
        <v>15.247999999999999</v>
      </c>
      <c r="L557" s="144">
        <v>871.55</v>
      </c>
      <c r="M557" s="151">
        <f>K557/L557</f>
        <v>1.7495267052951638E-2</v>
      </c>
      <c r="N557" s="29">
        <v>203.9</v>
      </c>
      <c r="O557" s="146">
        <f>M557*N557</f>
        <v>3.567284952096839</v>
      </c>
      <c r="P557" s="146">
        <f>M557*60*1000</f>
        <v>1049.7160231770984</v>
      </c>
      <c r="Q557" s="274">
        <f>P557*N557/1000</f>
        <v>214.03709712581036</v>
      </c>
    </row>
    <row r="558" spans="1:17" ht="12.75" customHeight="1">
      <c r="A558" s="63"/>
      <c r="B558" s="43" t="s">
        <v>522</v>
      </c>
      <c r="C558" s="21" t="s">
        <v>506</v>
      </c>
      <c r="D558" s="174">
        <v>50</v>
      </c>
      <c r="E558" s="22" t="s">
        <v>130</v>
      </c>
      <c r="F558" s="143">
        <f>G558+H558+I558</f>
        <v>43.02</v>
      </c>
      <c r="G558" s="143">
        <v>2.4990000000000001</v>
      </c>
      <c r="H558" s="143">
        <v>8</v>
      </c>
      <c r="I558" s="143">
        <v>32.521000000000001</v>
      </c>
      <c r="J558" s="144">
        <v>1855.55</v>
      </c>
      <c r="K558" s="144">
        <v>32.521000000000001</v>
      </c>
      <c r="L558" s="144">
        <v>1855.55</v>
      </c>
      <c r="M558" s="145">
        <f>K558/L558</f>
        <v>1.7526339899221255E-2</v>
      </c>
      <c r="N558" s="29">
        <v>220.02</v>
      </c>
      <c r="O558" s="146">
        <f>M558*N558</f>
        <v>3.8561453046266605</v>
      </c>
      <c r="P558" s="146">
        <f>M558*60*1000</f>
        <v>1051.5803939532752</v>
      </c>
      <c r="Q558" s="274">
        <f>P558*N558/1000</f>
        <v>231.36871827759964</v>
      </c>
    </row>
    <row r="559" spans="1:17" ht="12.75" customHeight="1">
      <c r="A559" s="63"/>
      <c r="B559" s="18" t="s">
        <v>630</v>
      </c>
      <c r="C559" s="21" t="s">
        <v>615</v>
      </c>
      <c r="D559" s="22">
        <v>32</v>
      </c>
      <c r="E559" s="22">
        <v>1963</v>
      </c>
      <c r="F559" s="143">
        <f>G559+H559+I559</f>
        <v>24.069996999999997</v>
      </c>
      <c r="G559" s="143">
        <v>2.37195</v>
      </c>
      <c r="H559" s="143">
        <v>0.32</v>
      </c>
      <c r="I559" s="143">
        <v>21.378046999999999</v>
      </c>
      <c r="J559" s="144">
        <v>1218.3900000000001</v>
      </c>
      <c r="K559" s="144">
        <f>I559</f>
        <v>21.378046999999999</v>
      </c>
      <c r="L559" s="144">
        <f>J559</f>
        <v>1218.3900000000001</v>
      </c>
      <c r="M559" s="145">
        <f>K559/L559</f>
        <v>1.7546144502170895E-2</v>
      </c>
      <c r="N559" s="29">
        <v>210.04300000000001</v>
      </c>
      <c r="O559" s="146">
        <f>M559*N559</f>
        <v>3.6854448296694815</v>
      </c>
      <c r="P559" s="146">
        <f>M559*60*1000</f>
        <v>1052.7686701302537</v>
      </c>
      <c r="Q559" s="274">
        <f>P559*N559/1000</f>
        <v>221.12668978016887</v>
      </c>
    </row>
    <row r="560" spans="1:17" ht="12.75" customHeight="1">
      <c r="A560" s="63"/>
      <c r="B560" s="43" t="s">
        <v>375</v>
      </c>
      <c r="C560" s="40" t="s">
        <v>367</v>
      </c>
      <c r="D560" s="41">
        <v>24</v>
      </c>
      <c r="E560" s="41">
        <v>1962</v>
      </c>
      <c r="F560" s="147">
        <v>21.166</v>
      </c>
      <c r="G560" s="147">
        <v>1.66005</v>
      </c>
      <c r="H560" s="147">
        <v>0</v>
      </c>
      <c r="I560" s="147">
        <v>19.505949000000001</v>
      </c>
      <c r="J560" s="148">
        <v>1108.08</v>
      </c>
      <c r="K560" s="148">
        <v>19.505949000000001</v>
      </c>
      <c r="L560" s="148">
        <v>1108.08</v>
      </c>
      <c r="M560" s="149">
        <v>1.7603376110028161E-2</v>
      </c>
      <c r="N560" s="42">
        <v>278.93100000000004</v>
      </c>
      <c r="O560" s="150">
        <v>4.9101273017462654</v>
      </c>
      <c r="P560" s="150">
        <v>1056.2025666016896</v>
      </c>
      <c r="Q560" s="276">
        <v>294.6076381047759</v>
      </c>
    </row>
    <row r="561" spans="1:17" ht="12.75" customHeight="1">
      <c r="A561" s="63"/>
      <c r="B561" s="43" t="s">
        <v>522</v>
      </c>
      <c r="C561" s="21" t="s">
        <v>507</v>
      </c>
      <c r="D561" s="174">
        <v>30</v>
      </c>
      <c r="E561" s="22" t="s">
        <v>130</v>
      </c>
      <c r="F561" s="143">
        <f>G561+H561+I561</f>
        <v>42.870006999999994</v>
      </c>
      <c r="G561" s="143">
        <v>3.4169999999999998</v>
      </c>
      <c r="H561" s="143">
        <v>4.8</v>
      </c>
      <c r="I561" s="143">
        <v>34.653006999999995</v>
      </c>
      <c r="J561" s="144">
        <v>1968.3400000000001</v>
      </c>
      <c r="K561" s="144">
        <v>34.653006999999995</v>
      </c>
      <c r="L561" s="144">
        <v>1968.3400000000001</v>
      </c>
      <c r="M561" s="145">
        <f>K561/L561</f>
        <v>1.760519371653271E-2</v>
      </c>
      <c r="N561" s="29">
        <v>220.02</v>
      </c>
      <c r="O561" s="146">
        <f>M561*N561</f>
        <v>3.873494721511527</v>
      </c>
      <c r="P561" s="146">
        <f>M561*60*1000</f>
        <v>1056.3116229919626</v>
      </c>
      <c r="Q561" s="274">
        <f>P561*N561/1000</f>
        <v>232.40968329069165</v>
      </c>
    </row>
    <row r="562" spans="1:17" ht="12.75" customHeight="1">
      <c r="A562" s="63"/>
      <c r="B562" s="43" t="s">
        <v>222</v>
      </c>
      <c r="C562" s="24" t="s">
        <v>206</v>
      </c>
      <c r="D562" s="18">
        <v>107</v>
      </c>
      <c r="E562" s="18">
        <v>1974</v>
      </c>
      <c r="F562" s="139">
        <v>70.33</v>
      </c>
      <c r="G562" s="139">
        <v>8.14</v>
      </c>
      <c r="H562" s="139">
        <v>17.12</v>
      </c>
      <c r="I562" s="139">
        <f>F562-G562-H562</f>
        <v>45.069999999999993</v>
      </c>
      <c r="J562" s="140">
        <v>2559.98</v>
      </c>
      <c r="K562" s="140">
        <f>I562/J562*L562</f>
        <v>44.068241001882818</v>
      </c>
      <c r="L562" s="140">
        <v>2503.08</v>
      </c>
      <c r="M562" s="152">
        <f>K562/L562</f>
        <v>1.7605606293799168E-2</v>
      </c>
      <c r="N562" s="30">
        <v>237.40199999999999</v>
      </c>
      <c r="O562" s="142">
        <f>M562*N562</f>
        <v>4.17960614536051</v>
      </c>
      <c r="P562" s="142">
        <f>M562*60*1000</f>
        <v>1056.3363776279502</v>
      </c>
      <c r="Q562" s="273">
        <f>P562*N562/1000</f>
        <v>250.77636872163063</v>
      </c>
    </row>
    <row r="563" spans="1:17" ht="12.75" customHeight="1">
      <c r="A563" s="63"/>
      <c r="B563" s="43" t="s">
        <v>250</v>
      </c>
      <c r="C563" s="24" t="s">
        <v>237</v>
      </c>
      <c r="D563" s="18">
        <v>7</v>
      </c>
      <c r="E563" s="18">
        <v>1984</v>
      </c>
      <c r="F563" s="139">
        <f>SUM(G563:I563)</f>
        <v>6.15</v>
      </c>
      <c r="G563" s="139">
        <v>0</v>
      </c>
      <c r="H563" s="139">
        <v>0</v>
      </c>
      <c r="I563" s="139">
        <v>6.15</v>
      </c>
      <c r="J563" s="140">
        <v>349.29</v>
      </c>
      <c r="K563" s="140">
        <v>6.15</v>
      </c>
      <c r="L563" s="140">
        <v>349.29</v>
      </c>
      <c r="M563" s="152">
        <f>K563/L563</f>
        <v>1.7607145924589881E-2</v>
      </c>
      <c r="N563" s="30">
        <v>280.3</v>
      </c>
      <c r="O563" s="142">
        <f>M563*N563</f>
        <v>4.935283002662544</v>
      </c>
      <c r="P563" s="142">
        <f>M563*60*1000</f>
        <v>1056.4287554753928</v>
      </c>
      <c r="Q563" s="273">
        <f>P563*N563/1000</f>
        <v>296.11698015975259</v>
      </c>
    </row>
    <row r="564" spans="1:17" ht="12.75" customHeight="1">
      <c r="A564" s="63"/>
      <c r="B564" s="43" t="s">
        <v>718</v>
      </c>
      <c r="C564" s="24" t="s">
        <v>708</v>
      </c>
      <c r="D564" s="18">
        <v>85</v>
      </c>
      <c r="E564" s="18">
        <v>1970</v>
      </c>
      <c r="F564" s="139">
        <v>88.01</v>
      </c>
      <c r="G564" s="139">
        <v>6.6634599999999997</v>
      </c>
      <c r="H564" s="139">
        <v>13.6</v>
      </c>
      <c r="I564" s="139">
        <v>67.746539999999996</v>
      </c>
      <c r="J564" s="140">
        <v>3839.76</v>
      </c>
      <c r="K564" s="140">
        <v>67.746539999999996</v>
      </c>
      <c r="L564" s="140">
        <v>3839.76</v>
      </c>
      <c r="M564" s="81">
        <f>K564/L564</f>
        <v>1.7643430839427463E-2</v>
      </c>
      <c r="N564" s="30">
        <v>211.678</v>
      </c>
      <c r="O564" s="142">
        <f>K564*N564/J564</f>
        <v>3.7347261532283262</v>
      </c>
      <c r="P564" s="142">
        <f>M564*60*1000</f>
        <v>1058.6058503656477</v>
      </c>
      <c r="Q564" s="273">
        <f>O564*60</f>
        <v>224.08356919369959</v>
      </c>
    </row>
    <row r="565" spans="1:17" ht="12.75" customHeight="1">
      <c r="A565" s="63"/>
      <c r="B565" s="43" t="s">
        <v>447</v>
      </c>
      <c r="C565" s="173" t="s">
        <v>440</v>
      </c>
      <c r="D565" s="157">
        <v>35</v>
      </c>
      <c r="E565" s="157">
        <v>1972</v>
      </c>
      <c r="F565" s="158">
        <v>34.99</v>
      </c>
      <c r="G565" s="158">
        <v>2.4575879999999999</v>
      </c>
      <c r="H565" s="158">
        <v>5.76</v>
      </c>
      <c r="I565" s="158">
        <v>26.772413</v>
      </c>
      <c r="J565" s="159">
        <v>1516.82</v>
      </c>
      <c r="K565" s="159">
        <v>26.772413</v>
      </c>
      <c r="L565" s="159">
        <v>1516.82</v>
      </c>
      <c r="M565" s="160">
        <v>1.7650356007964031E-2</v>
      </c>
      <c r="N565" s="161">
        <v>229.88100000000003</v>
      </c>
      <c r="O565" s="162">
        <v>4.0574814894667801</v>
      </c>
      <c r="P565" s="162">
        <v>1059.0213604778419</v>
      </c>
      <c r="Q565" s="272">
        <v>243.4488893680068</v>
      </c>
    </row>
    <row r="566" spans="1:17" ht="12.75" customHeight="1">
      <c r="A566" s="63"/>
      <c r="B566" s="43" t="s">
        <v>718</v>
      </c>
      <c r="C566" s="24" t="s">
        <v>682</v>
      </c>
      <c r="D566" s="18">
        <v>35</v>
      </c>
      <c r="E566" s="18">
        <v>1993</v>
      </c>
      <c r="F566" s="139">
        <v>44.86</v>
      </c>
      <c r="G566" s="139">
        <v>3.2752599999999998</v>
      </c>
      <c r="H566" s="139">
        <v>5.44</v>
      </c>
      <c r="I566" s="139">
        <v>36.144739999999999</v>
      </c>
      <c r="J566" s="140">
        <v>2047.51</v>
      </c>
      <c r="K566" s="140">
        <v>36.144739999999999</v>
      </c>
      <c r="L566" s="140">
        <v>2047.51</v>
      </c>
      <c r="M566" s="81">
        <f>K566/L566</f>
        <v>1.7653022451660796E-2</v>
      </c>
      <c r="N566" s="30">
        <v>211.678</v>
      </c>
      <c r="O566" s="142">
        <f>K566*N566/J566</f>
        <v>3.7367564865226544</v>
      </c>
      <c r="P566" s="142">
        <f>M566*60*1000</f>
        <v>1059.1813470996478</v>
      </c>
      <c r="Q566" s="273">
        <f>O566*60</f>
        <v>224.20538919135927</v>
      </c>
    </row>
    <row r="567" spans="1:17" ht="12.75" customHeight="1">
      <c r="A567" s="63"/>
      <c r="B567" s="43" t="s">
        <v>222</v>
      </c>
      <c r="C567" s="24" t="s">
        <v>211</v>
      </c>
      <c r="D567" s="18">
        <v>47</v>
      </c>
      <c r="E567" s="18">
        <v>1981</v>
      </c>
      <c r="F567" s="139">
        <v>70.17</v>
      </c>
      <c r="G567" s="139">
        <v>7.12</v>
      </c>
      <c r="H567" s="139">
        <v>10.43</v>
      </c>
      <c r="I567" s="139">
        <v>52.62</v>
      </c>
      <c r="J567" s="140">
        <v>2980.63</v>
      </c>
      <c r="K567" s="140">
        <f>I567/J567*L567</f>
        <v>50.382357286882304</v>
      </c>
      <c r="L567" s="140">
        <v>2853.88</v>
      </c>
      <c r="M567" s="152">
        <f>K567/L567</f>
        <v>1.7653985902309242E-2</v>
      </c>
      <c r="N567" s="30">
        <v>237.40199999999999</v>
      </c>
      <c r="O567" s="142">
        <f>M567*N567</f>
        <v>4.1910915611800181</v>
      </c>
      <c r="P567" s="142">
        <f>M567*60*1000</f>
        <v>1059.2391541385543</v>
      </c>
      <c r="Q567" s="273">
        <f>P567*N567/1000</f>
        <v>251.46549367080104</v>
      </c>
    </row>
    <row r="568" spans="1:17" ht="12.75" customHeight="1">
      <c r="A568" s="63"/>
      <c r="B568" s="43" t="s">
        <v>522</v>
      </c>
      <c r="C568" s="21" t="s">
        <v>508</v>
      </c>
      <c r="D568" s="174">
        <v>65</v>
      </c>
      <c r="E568" s="22" t="s">
        <v>130</v>
      </c>
      <c r="F568" s="143">
        <f>G568+H568+I568</f>
        <v>87.309995999999998</v>
      </c>
      <c r="G568" s="143">
        <v>6.12</v>
      </c>
      <c r="H568" s="143">
        <v>10.32</v>
      </c>
      <c r="I568" s="143">
        <v>70.869996</v>
      </c>
      <c r="J568" s="144">
        <v>4012.21</v>
      </c>
      <c r="K568" s="144">
        <v>70.869996</v>
      </c>
      <c r="L568" s="144">
        <v>4012.21</v>
      </c>
      <c r="M568" s="145">
        <f>K568/L568</f>
        <v>1.7663580919244009E-2</v>
      </c>
      <c r="N568" s="29">
        <v>220.02</v>
      </c>
      <c r="O568" s="146">
        <f>M568*N568</f>
        <v>3.886341073852067</v>
      </c>
      <c r="P568" s="146">
        <f>M568*60*1000</f>
        <v>1059.8148551546406</v>
      </c>
      <c r="Q568" s="274">
        <f>P568*N568/1000</f>
        <v>233.18046443112402</v>
      </c>
    </row>
    <row r="569" spans="1:17" ht="12.75" customHeight="1">
      <c r="A569" s="63"/>
      <c r="B569" s="43" t="s">
        <v>447</v>
      </c>
      <c r="C569" s="173" t="s">
        <v>441</v>
      </c>
      <c r="D569" s="157">
        <v>45</v>
      </c>
      <c r="E569" s="157">
        <v>1972</v>
      </c>
      <c r="F569" s="158">
        <v>43.515000000000001</v>
      </c>
      <c r="G569" s="158">
        <v>3.7358009999999999</v>
      </c>
      <c r="H569" s="158">
        <v>7.2</v>
      </c>
      <c r="I569" s="158">
        <v>32.579197000000001</v>
      </c>
      <c r="J569" s="159">
        <v>1840.92</v>
      </c>
      <c r="K569" s="159">
        <v>32.579197000000001</v>
      </c>
      <c r="L569" s="159">
        <v>1840.92</v>
      </c>
      <c r="M569" s="160">
        <v>1.7697236707733089E-2</v>
      </c>
      <c r="N569" s="161">
        <v>229.88100000000003</v>
      </c>
      <c r="O569" s="162">
        <v>4.0682584716103909</v>
      </c>
      <c r="P569" s="162">
        <v>1061.8342024639853</v>
      </c>
      <c r="Q569" s="272">
        <v>244.09550829662345</v>
      </c>
    </row>
    <row r="570" spans="1:17" ht="12.75" customHeight="1">
      <c r="A570" s="63"/>
      <c r="B570" s="43" t="s">
        <v>522</v>
      </c>
      <c r="C570" s="21" t="s">
        <v>509</v>
      </c>
      <c r="D570" s="174">
        <v>27</v>
      </c>
      <c r="E570" s="22" t="s">
        <v>130</v>
      </c>
      <c r="F570" s="143">
        <f>G570+H570+I570</f>
        <v>25.200003000000002</v>
      </c>
      <c r="G570" s="143">
        <v>0.76500000000000001</v>
      </c>
      <c r="H570" s="143">
        <v>0.27</v>
      </c>
      <c r="I570" s="143">
        <v>24.165003000000002</v>
      </c>
      <c r="J570" s="144">
        <v>1364.56</v>
      </c>
      <c r="K570" s="144">
        <v>24.165003000000002</v>
      </c>
      <c r="L570" s="144">
        <v>1364.56</v>
      </c>
      <c r="M570" s="145">
        <f>K570/L570</f>
        <v>1.7709007299056109E-2</v>
      </c>
      <c r="N570" s="29">
        <v>220.02</v>
      </c>
      <c r="O570" s="146">
        <f>M570*N570</f>
        <v>3.8963357859383252</v>
      </c>
      <c r="P570" s="146">
        <f>M570*60*1000</f>
        <v>1062.5404379433664</v>
      </c>
      <c r="Q570" s="274">
        <f>P570*N570/1000</f>
        <v>233.78014715629951</v>
      </c>
    </row>
    <row r="571" spans="1:17" ht="12.75" customHeight="1">
      <c r="A571" s="63"/>
      <c r="B571" s="18" t="s">
        <v>29</v>
      </c>
      <c r="C571" s="21" t="s">
        <v>45</v>
      </c>
      <c r="D571" s="22">
        <v>48</v>
      </c>
      <c r="E571" s="22" t="s">
        <v>35</v>
      </c>
      <c r="F571" s="143">
        <f>+G571+H571+I571</f>
        <v>36.200001</v>
      </c>
      <c r="G571" s="143">
        <v>1.7321850000000001</v>
      </c>
      <c r="H571" s="143">
        <v>0.48</v>
      </c>
      <c r="I571" s="143">
        <v>33.987816000000002</v>
      </c>
      <c r="J571" s="144">
        <v>1915.2</v>
      </c>
      <c r="K571" s="144">
        <v>33.987816000000002</v>
      </c>
      <c r="L571" s="144">
        <v>1915.2</v>
      </c>
      <c r="M571" s="151">
        <f>K571/L571</f>
        <v>1.7746353383458646E-2</v>
      </c>
      <c r="N571" s="29">
        <v>260.29199999999997</v>
      </c>
      <c r="O571" s="146">
        <f>M571*N571</f>
        <v>4.6192338148872176</v>
      </c>
      <c r="P571" s="146">
        <f>M571*60*1000</f>
        <v>1064.7812030075188</v>
      </c>
      <c r="Q571" s="274">
        <f>P571*N571/1000</f>
        <v>277.15402889323303</v>
      </c>
    </row>
    <row r="572" spans="1:17" ht="12.75" customHeight="1">
      <c r="A572" s="63"/>
      <c r="B572" s="18" t="s">
        <v>630</v>
      </c>
      <c r="C572" s="21" t="s">
        <v>616</v>
      </c>
      <c r="D572" s="22">
        <v>7</v>
      </c>
      <c r="E572" s="22">
        <v>1902</v>
      </c>
      <c r="F572" s="143">
        <f>G572+H572+I572</f>
        <v>6.1310000000000002</v>
      </c>
      <c r="G572" s="143">
        <v>0.47438999999999998</v>
      </c>
      <c r="H572" s="143">
        <v>7.0000000000000007E-2</v>
      </c>
      <c r="I572" s="143">
        <v>5.5866100000000003</v>
      </c>
      <c r="J572" s="144">
        <v>314.45</v>
      </c>
      <c r="K572" s="144">
        <f>I572</f>
        <v>5.5866100000000003</v>
      </c>
      <c r="L572" s="144">
        <f>J572</f>
        <v>314.45</v>
      </c>
      <c r="M572" s="145">
        <f>K572/L572</f>
        <v>1.7766290348227066E-2</v>
      </c>
      <c r="N572" s="29">
        <v>210.04300000000001</v>
      </c>
      <c r="O572" s="146">
        <f>M572*N572</f>
        <v>3.7316849236126579</v>
      </c>
      <c r="P572" s="146">
        <f>M572*60*1000</f>
        <v>1065.977420893624</v>
      </c>
      <c r="Q572" s="274">
        <f>P572*N572/1000</f>
        <v>223.90109541675946</v>
      </c>
    </row>
    <row r="573" spans="1:17" ht="12.75" customHeight="1">
      <c r="A573" s="63"/>
      <c r="B573" s="43" t="s">
        <v>522</v>
      </c>
      <c r="C573" s="21" t="s">
        <v>510</v>
      </c>
      <c r="D573" s="174">
        <v>103</v>
      </c>
      <c r="E573" s="22" t="s">
        <v>130</v>
      </c>
      <c r="F573" s="143">
        <f>G573+H573+I573</f>
        <v>70.759996000000001</v>
      </c>
      <c r="G573" s="143">
        <v>7.8029999999999999</v>
      </c>
      <c r="H573" s="143">
        <v>0.93500000000000005</v>
      </c>
      <c r="I573" s="143">
        <v>62.021996000000001</v>
      </c>
      <c r="J573" s="144">
        <v>3489.66</v>
      </c>
      <c r="K573" s="144">
        <v>62.021996000000001</v>
      </c>
      <c r="L573" s="144">
        <v>3489.66</v>
      </c>
      <c r="M573" s="145">
        <f>K573/L573</f>
        <v>1.7773077033292641E-2</v>
      </c>
      <c r="N573" s="29">
        <v>220.02</v>
      </c>
      <c r="O573" s="146">
        <f>M573*N573</f>
        <v>3.9104324088650473</v>
      </c>
      <c r="P573" s="146">
        <f>M573*60*1000</f>
        <v>1066.3846219975585</v>
      </c>
      <c r="Q573" s="274">
        <f>P573*N573/1000</f>
        <v>234.62594453190283</v>
      </c>
    </row>
    <row r="574" spans="1:17" ht="12.75" customHeight="1">
      <c r="A574" s="63"/>
      <c r="B574" s="43" t="s">
        <v>718</v>
      </c>
      <c r="C574" s="24" t="s">
        <v>705</v>
      </c>
      <c r="D574" s="18">
        <v>50</v>
      </c>
      <c r="E574" s="18">
        <v>1988</v>
      </c>
      <c r="F574" s="139">
        <v>54.16</v>
      </c>
      <c r="G574" s="139">
        <v>3.78349</v>
      </c>
      <c r="H574" s="139">
        <v>7.84</v>
      </c>
      <c r="I574" s="139">
        <v>42.53651</v>
      </c>
      <c r="J574" s="140">
        <v>2389.81</v>
      </c>
      <c r="K574" s="140">
        <v>42.53651</v>
      </c>
      <c r="L574" s="140">
        <v>2389.81</v>
      </c>
      <c r="M574" s="81">
        <f>K574/L574</f>
        <v>1.7799117921508404E-2</v>
      </c>
      <c r="N574" s="30">
        <v>211.678</v>
      </c>
      <c r="O574" s="142">
        <f>K574*N574/J574</f>
        <v>3.7676816833890561</v>
      </c>
      <c r="P574" s="142">
        <f>M574*60*1000</f>
        <v>1067.9470752905042</v>
      </c>
      <c r="Q574" s="273">
        <f>O574*60</f>
        <v>226.06090100334336</v>
      </c>
    </row>
    <row r="575" spans="1:17" ht="12.75" customHeight="1">
      <c r="A575" s="63"/>
      <c r="B575" s="43" t="s">
        <v>522</v>
      </c>
      <c r="C575" s="21" t="s">
        <v>511</v>
      </c>
      <c r="D575" s="174">
        <v>20</v>
      </c>
      <c r="E575" s="22" t="s">
        <v>130</v>
      </c>
      <c r="F575" s="143">
        <f>G575+H575+I575</f>
        <v>25.830002</v>
      </c>
      <c r="G575" s="143">
        <v>2.2440000000000002</v>
      </c>
      <c r="H575" s="143">
        <v>3.2</v>
      </c>
      <c r="I575" s="143">
        <v>20.386002000000001</v>
      </c>
      <c r="J575" s="144">
        <v>1145.04</v>
      </c>
      <c r="K575" s="144">
        <v>20.386002000000001</v>
      </c>
      <c r="L575" s="144">
        <v>1145.04</v>
      </c>
      <c r="M575" s="145">
        <f>K575/L575</f>
        <v>1.7803746594005451E-2</v>
      </c>
      <c r="N575" s="29">
        <v>220.02</v>
      </c>
      <c r="O575" s="146">
        <f>M575*N575</f>
        <v>3.9171803256130797</v>
      </c>
      <c r="P575" s="146">
        <f>M575*60*1000</f>
        <v>1068.2247956403271</v>
      </c>
      <c r="Q575" s="274">
        <f>P575*N575/1000</f>
        <v>235.03081953678478</v>
      </c>
    </row>
    <row r="576" spans="1:17" ht="12.75" customHeight="1">
      <c r="A576" s="63"/>
      <c r="B576" s="43" t="s">
        <v>250</v>
      </c>
      <c r="C576" s="24" t="s">
        <v>238</v>
      </c>
      <c r="D576" s="18">
        <v>18</v>
      </c>
      <c r="E576" s="18">
        <v>1974</v>
      </c>
      <c r="F576" s="139">
        <f>SUM(G576:I576)</f>
        <v>24.77</v>
      </c>
      <c r="G576" s="139">
        <v>0</v>
      </c>
      <c r="H576" s="139">
        <v>0</v>
      </c>
      <c r="I576" s="139">
        <v>24.77</v>
      </c>
      <c r="J576" s="140">
        <v>1390.81</v>
      </c>
      <c r="K576" s="140">
        <v>24.77</v>
      </c>
      <c r="L576" s="140">
        <v>1390.81</v>
      </c>
      <c r="M576" s="152">
        <f>K576/L576</f>
        <v>1.78097655323157E-2</v>
      </c>
      <c r="N576" s="30">
        <v>280.3</v>
      </c>
      <c r="O576" s="142">
        <f>M576*N576</f>
        <v>4.9920772787080914</v>
      </c>
      <c r="P576" s="142">
        <f>M576*60*1000</f>
        <v>1068.5859319389419</v>
      </c>
      <c r="Q576" s="273">
        <f>P576*N576/1000</f>
        <v>299.52463672248541</v>
      </c>
    </row>
    <row r="577" spans="1:17" ht="12.75" customHeight="1">
      <c r="A577" s="63"/>
      <c r="B577" s="43" t="s">
        <v>250</v>
      </c>
      <c r="C577" s="24" t="s">
        <v>239</v>
      </c>
      <c r="D577" s="18">
        <v>8</v>
      </c>
      <c r="E577" s="18">
        <v>1975</v>
      </c>
      <c r="F577" s="139">
        <f>SUM(G577:I577)</f>
        <v>8.7100000000000009</v>
      </c>
      <c r="G577" s="139">
        <v>0</v>
      </c>
      <c r="H577" s="139">
        <v>0</v>
      </c>
      <c r="I577" s="139">
        <v>8.7100000000000009</v>
      </c>
      <c r="J577" s="140">
        <v>488.96</v>
      </c>
      <c r="K577" s="140">
        <v>8.7100000000000009</v>
      </c>
      <c r="L577" s="140">
        <v>488.96</v>
      </c>
      <c r="M577" s="152">
        <f>K577/L577</f>
        <v>1.7813318062827228E-2</v>
      </c>
      <c r="N577" s="30">
        <v>280.3</v>
      </c>
      <c r="O577" s="142">
        <f>M577*N577</f>
        <v>4.9930730530104723</v>
      </c>
      <c r="P577" s="142">
        <f>M577*60*1000</f>
        <v>1068.7990837696336</v>
      </c>
      <c r="Q577" s="273">
        <f>P577*N577/1000</f>
        <v>299.58438318062832</v>
      </c>
    </row>
    <row r="578" spans="1:17" ht="12.75" customHeight="1">
      <c r="A578" s="63"/>
      <c r="B578" s="18" t="s">
        <v>481</v>
      </c>
      <c r="C578" s="176" t="s">
        <v>473</v>
      </c>
      <c r="D578" s="177">
        <v>14</v>
      </c>
      <c r="E578" s="177">
        <v>1983</v>
      </c>
      <c r="F578" s="178">
        <v>17.297999999999998</v>
      </c>
      <c r="G578" s="178">
        <v>1.207125</v>
      </c>
      <c r="H578" s="178">
        <v>2.08</v>
      </c>
      <c r="I578" s="178">
        <v>14.010875</v>
      </c>
      <c r="J578" s="179">
        <v>786.5</v>
      </c>
      <c r="K578" s="179">
        <v>14.010875</v>
      </c>
      <c r="L578" s="179">
        <v>786.5</v>
      </c>
      <c r="M578" s="259">
        <v>1.7814208518753975E-2</v>
      </c>
      <c r="N578" s="181">
        <v>276.42400000000004</v>
      </c>
      <c r="O578" s="182">
        <v>4.9242747755880494</v>
      </c>
      <c r="P578" s="182">
        <v>1068.8525111252384</v>
      </c>
      <c r="Q578" s="275">
        <v>295.45648653528292</v>
      </c>
    </row>
    <row r="579" spans="1:17" ht="12.75" customHeight="1">
      <c r="A579" s="63"/>
      <c r="B579" s="43" t="s">
        <v>176</v>
      </c>
      <c r="C579" s="21" t="s">
        <v>172</v>
      </c>
      <c r="D579" s="22">
        <v>9</v>
      </c>
      <c r="E579" s="22" t="s">
        <v>170</v>
      </c>
      <c r="F579" s="143">
        <f>SUM(G579,H579,I579)</f>
        <v>9.516</v>
      </c>
      <c r="G579" s="143">
        <v>0</v>
      </c>
      <c r="H579" s="143">
        <v>0</v>
      </c>
      <c r="I579" s="143">
        <v>9.516</v>
      </c>
      <c r="J579" s="144"/>
      <c r="K579" s="144">
        <f>I579</f>
        <v>9.516</v>
      </c>
      <c r="L579" s="144">
        <v>533.78</v>
      </c>
      <c r="M579" s="151">
        <f>K579/L579</f>
        <v>1.7827569410618607E-2</v>
      </c>
      <c r="N579" s="29">
        <v>215.49</v>
      </c>
      <c r="O579" s="146">
        <f>M579*N579</f>
        <v>3.8416629322942035</v>
      </c>
      <c r="P579" s="146">
        <f>M579*60*1000</f>
        <v>1069.6541646371165</v>
      </c>
      <c r="Q579" s="274">
        <f>P579*N579/1000</f>
        <v>230.49977593765223</v>
      </c>
    </row>
    <row r="580" spans="1:17" ht="12.75" customHeight="1">
      <c r="A580" s="63"/>
      <c r="B580" s="43" t="s">
        <v>250</v>
      </c>
      <c r="C580" s="24" t="s">
        <v>240</v>
      </c>
      <c r="D580" s="18">
        <v>10</v>
      </c>
      <c r="E580" s="18">
        <v>1997</v>
      </c>
      <c r="F580" s="139">
        <f>SUM(G580:I580)</f>
        <v>14.669</v>
      </c>
      <c r="G580" s="139">
        <v>0</v>
      </c>
      <c r="H580" s="139">
        <v>0</v>
      </c>
      <c r="I580" s="139">
        <v>14.669</v>
      </c>
      <c r="J580" s="140">
        <v>822.7</v>
      </c>
      <c r="K580" s="140">
        <v>14.669</v>
      </c>
      <c r="L580" s="140">
        <v>822.7</v>
      </c>
      <c r="M580" s="152">
        <f>K580/L580</f>
        <v>1.7830314817065759E-2</v>
      </c>
      <c r="N580" s="30">
        <v>280.3</v>
      </c>
      <c r="O580" s="142">
        <f>M580*N580</f>
        <v>4.9978372432235325</v>
      </c>
      <c r="P580" s="142">
        <f>M580*60*1000</f>
        <v>1069.8188890239455</v>
      </c>
      <c r="Q580" s="273">
        <f>P580*N580/1000</f>
        <v>299.87023459341196</v>
      </c>
    </row>
    <row r="581" spans="1:17" ht="12.75" customHeight="1">
      <c r="A581" s="63"/>
      <c r="B581" s="43" t="s">
        <v>176</v>
      </c>
      <c r="C581" s="21" t="s">
        <v>179</v>
      </c>
      <c r="D581" s="22">
        <v>12</v>
      </c>
      <c r="E581" s="22" t="s">
        <v>170</v>
      </c>
      <c r="F581" s="143">
        <f>SUM(G581,H581,I581)</f>
        <v>12.411000000000001</v>
      </c>
      <c r="G581" s="143">
        <v>0.96599999999999997</v>
      </c>
      <c r="H581" s="143">
        <v>1.92</v>
      </c>
      <c r="I581" s="143">
        <v>9.5250000000000004</v>
      </c>
      <c r="J581" s="144"/>
      <c r="K581" s="144">
        <f>I581</f>
        <v>9.5250000000000004</v>
      </c>
      <c r="L581" s="144">
        <v>533.79999999999995</v>
      </c>
      <c r="M581" s="151">
        <f>K581/L581</f>
        <v>1.784376170850506E-2</v>
      </c>
      <c r="N581" s="29">
        <v>215.49</v>
      </c>
      <c r="O581" s="146">
        <f>M581*N581</f>
        <v>3.8451522105657556</v>
      </c>
      <c r="P581" s="146">
        <f>M581*60*1000</f>
        <v>1070.6257025103037</v>
      </c>
      <c r="Q581" s="274">
        <f>P581*N581/1000</f>
        <v>230.70913263394536</v>
      </c>
    </row>
    <row r="582" spans="1:17" ht="12.75" customHeight="1">
      <c r="A582" s="63"/>
      <c r="B582" s="18" t="s">
        <v>630</v>
      </c>
      <c r="C582" s="21" t="s">
        <v>617</v>
      </c>
      <c r="D582" s="22">
        <v>24</v>
      </c>
      <c r="E582" s="22">
        <v>1966</v>
      </c>
      <c r="F582" s="143">
        <f>G582+H582+I582</f>
        <v>24.445999999999998</v>
      </c>
      <c r="G582" s="143">
        <v>1.4758800000000001</v>
      </c>
      <c r="H582" s="143">
        <v>0.28999999999999998</v>
      </c>
      <c r="I582" s="143">
        <v>22.680119999999999</v>
      </c>
      <c r="J582" s="144">
        <v>1267.43</v>
      </c>
      <c r="K582" s="144">
        <f>I582</f>
        <v>22.680119999999999</v>
      </c>
      <c r="L582" s="144">
        <f>J582</f>
        <v>1267.43</v>
      </c>
      <c r="M582" s="145">
        <f>K582/L582</f>
        <v>1.7894574059316885E-2</v>
      </c>
      <c r="N582" s="29">
        <v>210.04300000000001</v>
      </c>
      <c r="O582" s="146">
        <f>M582*N582</f>
        <v>3.7586300191410964</v>
      </c>
      <c r="P582" s="146">
        <f>M582*60*1000</f>
        <v>1073.6744435590131</v>
      </c>
      <c r="Q582" s="274">
        <f>P582*N582/1000</f>
        <v>225.51780114846576</v>
      </c>
    </row>
    <row r="583" spans="1:17" ht="12.75" customHeight="1">
      <c r="A583" s="63"/>
      <c r="B583" s="18" t="s">
        <v>657</v>
      </c>
      <c r="C583" s="24" t="s">
        <v>651</v>
      </c>
      <c r="D583" s="18">
        <v>34</v>
      </c>
      <c r="E583" s="18">
        <v>1964</v>
      </c>
      <c r="F583" s="139">
        <f>SUM(G583+H583+I583)</f>
        <v>21.400000000000002</v>
      </c>
      <c r="G583" s="139">
        <v>1.4</v>
      </c>
      <c r="H583" s="139">
        <v>0.2</v>
      </c>
      <c r="I583" s="139">
        <v>19.8</v>
      </c>
      <c r="J583" s="140">
        <v>1104.75</v>
      </c>
      <c r="K583" s="140">
        <v>19.8</v>
      </c>
      <c r="L583" s="140">
        <v>1104.8</v>
      </c>
      <c r="M583" s="81">
        <f>SUM(K583/L583)</f>
        <v>1.7921795800144823E-2</v>
      </c>
      <c r="N583" s="30">
        <v>224</v>
      </c>
      <c r="O583" s="142">
        <f>SUM(M583*N583)</f>
        <v>4.0144822592324401</v>
      </c>
      <c r="P583" s="142">
        <f>SUM(M583*60*1000)</f>
        <v>1075.3077480086895</v>
      </c>
      <c r="Q583" s="273">
        <f>SUM(O583*60)</f>
        <v>240.86893555394641</v>
      </c>
    </row>
    <row r="584" spans="1:17" ht="12.75" customHeight="1">
      <c r="A584" s="63"/>
      <c r="B584" s="43" t="s">
        <v>718</v>
      </c>
      <c r="C584" s="24" t="s">
        <v>688</v>
      </c>
      <c r="D584" s="18">
        <v>26</v>
      </c>
      <c r="E584" s="18">
        <v>1998</v>
      </c>
      <c r="F584" s="139">
        <v>39.369999999999997</v>
      </c>
      <c r="G584" s="139">
        <v>2.6540900000000001</v>
      </c>
      <c r="H584" s="139">
        <v>4.16</v>
      </c>
      <c r="I584" s="139">
        <v>32.555909999999997</v>
      </c>
      <c r="J584" s="140">
        <v>1812.2</v>
      </c>
      <c r="K584" s="140">
        <v>32.555909999999997</v>
      </c>
      <c r="L584" s="140">
        <v>1812.2</v>
      </c>
      <c r="M584" s="81">
        <f>K584/L584</f>
        <v>1.7964854872530623E-2</v>
      </c>
      <c r="N584" s="30">
        <v>211.678</v>
      </c>
      <c r="O584" s="142">
        <f>K584*N584/J584</f>
        <v>3.8027645497075375</v>
      </c>
      <c r="P584" s="142">
        <f>M584*60*1000</f>
        <v>1077.8912923518374</v>
      </c>
      <c r="Q584" s="273">
        <f>O584*60</f>
        <v>228.16587298245224</v>
      </c>
    </row>
    <row r="585" spans="1:17" ht="12.75" customHeight="1">
      <c r="A585" s="63"/>
      <c r="B585" s="43" t="s">
        <v>522</v>
      </c>
      <c r="C585" s="21" t="s">
        <v>512</v>
      </c>
      <c r="D585" s="174">
        <v>29</v>
      </c>
      <c r="E585" s="22" t="s">
        <v>130</v>
      </c>
      <c r="F585" s="143">
        <f>G585+H585+I585</f>
        <v>24.000001000000001</v>
      </c>
      <c r="G585" s="143">
        <v>0.54876000000000003</v>
      </c>
      <c r="H585" s="143">
        <v>0.28000000000000003</v>
      </c>
      <c r="I585" s="143">
        <v>23.171241000000002</v>
      </c>
      <c r="J585" s="144">
        <v>1288.78</v>
      </c>
      <c r="K585" s="144">
        <v>23.171241000000002</v>
      </c>
      <c r="L585" s="144">
        <v>1288.78</v>
      </c>
      <c r="M585" s="145">
        <f>K585/L585</f>
        <v>1.7979205915672189E-2</v>
      </c>
      <c r="N585" s="29">
        <v>220.02</v>
      </c>
      <c r="O585" s="146">
        <f>M585*N585</f>
        <v>3.955784885566195</v>
      </c>
      <c r="P585" s="146">
        <f>M585*60*1000</f>
        <v>1078.7523549403313</v>
      </c>
      <c r="Q585" s="274">
        <f>P585*N585/1000</f>
        <v>237.3470931339717</v>
      </c>
    </row>
    <row r="586" spans="1:17" ht="12.75" customHeight="1">
      <c r="A586" s="63"/>
      <c r="B586" s="18" t="s">
        <v>481</v>
      </c>
      <c r="C586" s="176" t="s">
        <v>474</v>
      </c>
      <c r="D586" s="177">
        <v>16</v>
      </c>
      <c r="E586" s="177">
        <v>1988</v>
      </c>
      <c r="F586" s="178">
        <v>20.143999999999998</v>
      </c>
      <c r="G586" s="178">
        <v>0.85840000000000005</v>
      </c>
      <c r="H586" s="178">
        <v>2.4</v>
      </c>
      <c r="I586" s="178">
        <v>16.8856</v>
      </c>
      <c r="J586" s="179">
        <v>937.26</v>
      </c>
      <c r="K586" s="179">
        <v>16.8856</v>
      </c>
      <c r="L586" s="179">
        <v>937.26</v>
      </c>
      <c r="M586" s="180">
        <v>1.8015918741864586E-2</v>
      </c>
      <c r="N586" s="181">
        <v>276.42400000000004</v>
      </c>
      <c r="O586" s="182">
        <v>4.9800323223011773</v>
      </c>
      <c r="P586" s="182">
        <v>1080.9551245118751</v>
      </c>
      <c r="Q586" s="275">
        <v>298.80193933807055</v>
      </c>
    </row>
    <row r="587" spans="1:17" ht="12.75" customHeight="1">
      <c r="A587" s="63"/>
      <c r="B587" s="18" t="s">
        <v>115</v>
      </c>
      <c r="C587" s="21" t="s">
        <v>97</v>
      </c>
      <c r="D587" s="22">
        <v>20</v>
      </c>
      <c r="E587" s="22">
        <v>1989</v>
      </c>
      <c r="F587" s="143">
        <v>24.071000000000002</v>
      </c>
      <c r="G587" s="143">
        <v>1.5449999999999999</v>
      </c>
      <c r="H587" s="143">
        <v>3.2</v>
      </c>
      <c r="I587" s="143">
        <v>19.324999999999999</v>
      </c>
      <c r="J587" s="144">
        <v>1071.6500000000001</v>
      </c>
      <c r="K587" s="144">
        <v>19.324999999999999</v>
      </c>
      <c r="L587" s="144">
        <v>1071.6500000000001</v>
      </c>
      <c r="M587" s="151">
        <f>K587/L587</f>
        <v>1.8032939859095785E-2</v>
      </c>
      <c r="N587" s="29">
        <v>240.6</v>
      </c>
      <c r="O587" s="146">
        <f>M587*N587</f>
        <v>4.3387253300984456</v>
      </c>
      <c r="P587" s="146">
        <f>M587*60*1000</f>
        <v>1081.9763915457472</v>
      </c>
      <c r="Q587" s="274">
        <f>P587*N587/1000</f>
        <v>260.32351980590676</v>
      </c>
    </row>
    <row r="588" spans="1:17" ht="12.75" customHeight="1">
      <c r="A588" s="63"/>
      <c r="B588" s="43" t="s">
        <v>222</v>
      </c>
      <c r="C588" s="24" t="s">
        <v>205</v>
      </c>
      <c r="D588" s="18">
        <v>57</v>
      </c>
      <c r="E588" s="18">
        <v>1982</v>
      </c>
      <c r="F588" s="139">
        <v>78.62</v>
      </c>
      <c r="G588" s="139">
        <v>7.05</v>
      </c>
      <c r="H588" s="139">
        <v>8.64</v>
      </c>
      <c r="I588" s="139">
        <f>F588-G588-H588</f>
        <v>62.930000000000007</v>
      </c>
      <c r="J588" s="140">
        <v>3486.09</v>
      </c>
      <c r="K588" s="140">
        <f>I588/J588*L588</f>
        <v>62.930000000000014</v>
      </c>
      <c r="L588" s="140">
        <v>3486.09</v>
      </c>
      <c r="M588" s="152">
        <f>K588/L588</f>
        <v>1.8051742783462277E-2</v>
      </c>
      <c r="N588" s="30">
        <v>237.40199999999999</v>
      </c>
      <c r="O588" s="142">
        <f>M588*N588</f>
        <v>4.2855198402795116</v>
      </c>
      <c r="P588" s="142">
        <f>M588*60*1000</f>
        <v>1083.1045670077367</v>
      </c>
      <c r="Q588" s="273">
        <f>P588*N588/1000</f>
        <v>257.13119041677072</v>
      </c>
    </row>
    <row r="589" spans="1:17" ht="12.75" customHeight="1">
      <c r="A589" s="63"/>
      <c r="B589" s="18" t="s">
        <v>630</v>
      </c>
      <c r="C589" s="21" t="s">
        <v>618</v>
      </c>
      <c r="D589" s="22">
        <v>8</v>
      </c>
      <c r="E589" s="22">
        <v>1952</v>
      </c>
      <c r="F589" s="143">
        <f>G589+H589+I589</f>
        <v>9.0140010000000004</v>
      </c>
      <c r="G589" s="143">
        <v>0.42168</v>
      </c>
      <c r="H589" s="143">
        <v>1.2130000000000001</v>
      </c>
      <c r="I589" s="143">
        <v>7.379321</v>
      </c>
      <c r="J589" s="144">
        <v>407.98</v>
      </c>
      <c r="K589" s="144">
        <f>I589</f>
        <v>7.379321</v>
      </c>
      <c r="L589" s="144">
        <f>J589</f>
        <v>407.98</v>
      </c>
      <c r="M589" s="145">
        <f>K589/L589</f>
        <v>1.8087457718515613E-2</v>
      </c>
      <c r="N589" s="29">
        <v>210.04300000000001</v>
      </c>
      <c r="O589" s="146">
        <f>M589*N589</f>
        <v>3.799143881570175</v>
      </c>
      <c r="P589" s="146">
        <f>M589*60*1000</f>
        <v>1085.2474631109367</v>
      </c>
      <c r="Q589" s="274">
        <f>P589*N589/1000</f>
        <v>227.94863289421048</v>
      </c>
    </row>
    <row r="590" spans="1:17" ht="12.75" customHeight="1">
      <c r="A590" s="63"/>
      <c r="B590" s="43" t="s">
        <v>315</v>
      </c>
      <c r="C590" s="44" t="s">
        <v>306</v>
      </c>
      <c r="D590" s="45">
        <v>7</v>
      </c>
      <c r="E590" s="45">
        <v>1956</v>
      </c>
      <c r="F590" s="153">
        <v>7.2759999999999998</v>
      </c>
      <c r="G590" s="153">
        <v>0</v>
      </c>
      <c r="H590" s="153">
        <v>0</v>
      </c>
      <c r="I590" s="153">
        <v>7.2759999999999998</v>
      </c>
      <c r="J590" s="154">
        <v>402.24</v>
      </c>
      <c r="K590" s="154">
        <v>7.2759999999999998</v>
      </c>
      <c r="L590" s="154">
        <v>402.24</v>
      </c>
      <c r="M590" s="155">
        <v>1.8088703261734288E-2</v>
      </c>
      <c r="N590" s="46">
        <v>260.51</v>
      </c>
      <c r="O590" s="156">
        <v>4.7122880867143992</v>
      </c>
      <c r="P590" s="156">
        <v>1085.3221957040573</v>
      </c>
      <c r="Q590" s="271">
        <v>282.73728520286397</v>
      </c>
    </row>
    <row r="591" spans="1:17" ht="12.75" customHeight="1">
      <c r="A591" s="63"/>
      <c r="B591" s="18" t="s">
        <v>678</v>
      </c>
      <c r="C591" s="97" t="s">
        <v>675</v>
      </c>
      <c r="D591" s="22">
        <v>10</v>
      </c>
      <c r="E591" s="22">
        <v>1983</v>
      </c>
      <c r="F591" s="143">
        <v>15.196</v>
      </c>
      <c r="G591" s="143">
        <v>1.2</v>
      </c>
      <c r="H591" s="143">
        <v>1.647</v>
      </c>
      <c r="I591" s="143">
        <v>12.349</v>
      </c>
      <c r="J591" s="144">
        <v>681.4</v>
      </c>
      <c r="K591" s="144">
        <v>12.349</v>
      </c>
      <c r="L591" s="144">
        <v>681.4</v>
      </c>
      <c r="M591" s="145">
        <f>K591/L591</f>
        <v>1.8122982095685355E-2</v>
      </c>
      <c r="N591" s="29">
        <v>291.13900000000001</v>
      </c>
      <c r="O591" s="146">
        <f>M591*N591</f>
        <v>5.2763068843557388</v>
      </c>
      <c r="P591" s="146">
        <f>M591*60*1000</f>
        <v>1087.3789257411213</v>
      </c>
      <c r="Q591" s="274">
        <f>P591*N591/1000</f>
        <v>316.57841306134429</v>
      </c>
    </row>
    <row r="592" spans="1:17" ht="12.75" customHeight="1">
      <c r="A592" s="63"/>
      <c r="B592" s="43" t="s">
        <v>759</v>
      </c>
      <c r="C592" s="21" t="s">
        <v>743</v>
      </c>
      <c r="D592" s="22">
        <v>20</v>
      </c>
      <c r="E592" s="22">
        <v>1961</v>
      </c>
      <c r="F592" s="143">
        <v>18.617000000000001</v>
      </c>
      <c r="G592" s="143">
        <v>2.08</v>
      </c>
      <c r="H592" s="143">
        <v>0.2</v>
      </c>
      <c r="I592" s="143">
        <f>F592-G592-H592</f>
        <v>16.337</v>
      </c>
      <c r="J592" s="144">
        <v>900.48</v>
      </c>
      <c r="K592" s="144">
        <v>16.337</v>
      </c>
      <c r="L592" s="144">
        <v>900.48</v>
      </c>
      <c r="M592" s="145">
        <f>K592/L592</f>
        <v>1.8142546197583511E-2</v>
      </c>
      <c r="N592" s="29">
        <v>188.679</v>
      </c>
      <c r="O592" s="146">
        <f>M592*N592</f>
        <v>3.4231174740138592</v>
      </c>
      <c r="P592" s="146">
        <f>M592*60*1000</f>
        <v>1088.5527718550109</v>
      </c>
      <c r="Q592" s="274">
        <f>P592*N592/1000</f>
        <v>205.38704844083159</v>
      </c>
    </row>
    <row r="593" spans="1:17" ht="12.75" customHeight="1">
      <c r="A593" s="63"/>
      <c r="B593" s="18" t="s">
        <v>630</v>
      </c>
      <c r="C593" s="21" t="s">
        <v>619</v>
      </c>
      <c r="D593" s="22">
        <v>12</v>
      </c>
      <c r="E593" s="22">
        <v>1961</v>
      </c>
      <c r="F593" s="143">
        <f>G593+H593+I593</f>
        <v>10.924999000000001</v>
      </c>
      <c r="G593" s="143">
        <v>1.2913950000000001</v>
      </c>
      <c r="H593" s="143">
        <v>0.12</v>
      </c>
      <c r="I593" s="143">
        <v>9.5136040000000008</v>
      </c>
      <c r="J593" s="144">
        <v>523.33000000000004</v>
      </c>
      <c r="K593" s="144">
        <f>I593</f>
        <v>9.5136040000000008</v>
      </c>
      <c r="L593" s="144">
        <f>J593</f>
        <v>523.33000000000004</v>
      </c>
      <c r="M593" s="145">
        <f>K593/L593</f>
        <v>1.817897693615883E-2</v>
      </c>
      <c r="N593" s="29">
        <v>210.04300000000001</v>
      </c>
      <c r="O593" s="146">
        <f>M593*N593</f>
        <v>3.8183668526016095</v>
      </c>
      <c r="P593" s="146">
        <f>M593*60*1000</f>
        <v>1090.7386161695299</v>
      </c>
      <c r="Q593" s="274">
        <f>P593*N593/1000</f>
        <v>229.10201115609658</v>
      </c>
    </row>
    <row r="594" spans="1:17" ht="12.75" customHeight="1">
      <c r="A594" s="63"/>
      <c r="B594" s="18" t="s">
        <v>115</v>
      </c>
      <c r="C594" s="21" t="s">
        <v>103</v>
      </c>
      <c r="D594" s="22">
        <v>36</v>
      </c>
      <c r="E594" s="22">
        <v>1981</v>
      </c>
      <c r="F594" s="143">
        <v>50.523000000000003</v>
      </c>
      <c r="G594" s="143">
        <v>4.1950000000000003</v>
      </c>
      <c r="H594" s="143">
        <v>8.64</v>
      </c>
      <c r="I594" s="143">
        <v>37.686999999999998</v>
      </c>
      <c r="J594" s="144">
        <v>2072.96</v>
      </c>
      <c r="K594" s="144">
        <v>37.686999999999998</v>
      </c>
      <c r="L594" s="144">
        <v>2072.96</v>
      </c>
      <c r="M594" s="151">
        <f>K594/L594</f>
        <v>1.8180283266440257E-2</v>
      </c>
      <c r="N594" s="29">
        <v>240.6</v>
      </c>
      <c r="O594" s="146">
        <f>M594*N594</f>
        <v>4.3741761539055259</v>
      </c>
      <c r="P594" s="146">
        <f>M594*60*1000</f>
        <v>1090.8169959864153</v>
      </c>
      <c r="Q594" s="274">
        <f>P594*N594/1000</f>
        <v>262.45056923433157</v>
      </c>
    </row>
    <row r="595" spans="1:17" ht="12.75" customHeight="1">
      <c r="A595" s="63"/>
      <c r="B595" s="43" t="s">
        <v>522</v>
      </c>
      <c r="C595" s="21" t="s">
        <v>513</v>
      </c>
      <c r="D595" s="174">
        <v>54</v>
      </c>
      <c r="E595" s="22" t="s">
        <v>130</v>
      </c>
      <c r="F595" s="143">
        <f>G595+H595+I595</f>
        <v>56.589759999999998</v>
      </c>
      <c r="G595" s="143">
        <v>4.3227599999999997</v>
      </c>
      <c r="H595" s="143">
        <v>8.4</v>
      </c>
      <c r="I595" s="143">
        <v>43.866999999999997</v>
      </c>
      <c r="J595" s="144">
        <v>2392.67</v>
      </c>
      <c r="K595" s="144">
        <v>43.64</v>
      </c>
      <c r="L595" s="144">
        <v>2392.67</v>
      </c>
      <c r="M595" s="145">
        <f>K595/L595</f>
        <v>1.8239038396435779E-2</v>
      </c>
      <c r="N595" s="29">
        <v>220.02</v>
      </c>
      <c r="O595" s="146">
        <f>M595*N595</f>
        <v>4.0129532279838003</v>
      </c>
      <c r="P595" s="146">
        <f>M595*60*1000</f>
        <v>1094.3423037861469</v>
      </c>
      <c r="Q595" s="274">
        <f>P595*N595/1000</f>
        <v>240.77719367902804</v>
      </c>
    </row>
    <row r="596" spans="1:17" ht="12.75" customHeight="1">
      <c r="A596" s="63"/>
      <c r="B596" s="18" t="s">
        <v>115</v>
      </c>
      <c r="C596" s="21" t="s">
        <v>99</v>
      </c>
      <c r="D596" s="22">
        <v>20</v>
      </c>
      <c r="E596" s="22">
        <v>1984</v>
      </c>
      <c r="F596" s="143">
        <v>25.800999999999998</v>
      </c>
      <c r="G596" s="143">
        <v>3.6429999999999998</v>
      </c>
      <c r="H596" s="143">
        <v>3.2</v>
      </c>
      <c r="I596" s="143">
        <v>18.957000000000001</v>
      </c>
      <c r="J596" s="144">
        <v>1039.19</v>
      </c>
      <c r="K596" s="144">
        <v>18.957000000000001</v>
      </c>
      <c r="L596" s="144">
        <v>1039.19</v>
      </c>
      <c r="M596" s="151">
        <f>K596/L596</f>
        <v>1.8242092398887595E-2</v>
      </c>
      <c r="N596" s="29">
        <v>240.6</v>
      </c>
      <c r="O596" s="146">
        <f>M596*N596</f>
        <v>4.3890474311723553</v>
      </c>
      <c r="P596" s="146">
        <f>M596*60*1000</f>
        <v>1094.5255439332557</v>
      </c>
      <c r="Q596" s="274">
        <f>P596*N596/1000</f>
        <v>263.34284587034131</v>
      </c>
    </row>
    <row r="597" spans="1:17" ht="12.75" customHeight="1">
      <c r="A597" s="63"/>
      <c r="B597" s="43" t="s">
        <v>250</v>
      </c>
      <c r="C597" s="24" t="s">
        <v>241</v>
      </c>
      <c r="D597" s="18">
        <v>48</v>
      </c>
      <c r="E597" s="18">
        <v>1962</v>
      </c>
      <c r="F597" s="139">
        <f>SUM(G597:I597)</f>
        <v>34.822000000000003</v>
      </c>
      <c r="G597" s="139">
        <v>0</v>
      </c>
      <c r="H597" s="139">
        <v>0</v>
      </c>
      <c r="I597" s="139">
        <v>34.822000000000003</v>
      </c>
      <c r="J597" s="140">
        <v>1908.69</v>
      </c>
      <c r="K597" s="140">
        <v>34.822000000000003</v>
      </c>
      <c r="L597" s="140">
        <v>1908.69</v>
      </c>
      <c r="M597" s="152">
        <f>K597/L597</f>
        <v>1.8243926462652396E-2</v>
      </c>
      <c r="N597" s="30">
        <v>280.3</v>
      </c>
      <c r="O597" s="142">
        <f>M597*N597</f>
        <v>5.113772587481467</v>
      </c>
      <c r="P597" s="142">
        <f>M597*60*1000</f>
        <v>1094.6355877591438</v>
      </c>
      <c r="Q597" s="273">
        <f>P597*N597/1000</f>
        <v>306.82635524888804</v>
      </c>
    </row>
    <row r="598" spans="1:17" ht="12.75" customHeight="1">
      <c r="A598" s="63"/>
      <c r="B598" s="43" t="s">
        <v>522</v>
      </c>
      <c r="C598" s="21" t="s">
        <v>514</v>
      </c>
      <c r="D598" s="174">
        <v>10</v>
      </c>
      <c r="E598" s="22" t="s">
        <v>130</v>
      </c>
      <c r="F598" s="143">
        <f>G598+H598+I598</f>
        <v>11.900000000000002</v>
      </c>
      <c r="G598" s="143">
        <v>5.0999999999999997E-2</v>
      </c>
      <c r="H598" s="143">
        <v>1.1300000000000001</v>
      </c>
      <c r="I598" s="143">
        <v>10.719000000000001</v>
      </c>
      <c r="J598" s="144">
        <v>584.30000000000007</v>
      </c>
      <c r="K598" s="144">
        <v>10.719000000000001</v>
      </c>
      <c r="L598" s="144">
        <v>584.30000000000007</v>
      </c>
      <c r="M598" s="145">
        <f>K598/L598</f>
        <v>1.8345028238918364E-2</v>
      </c>
      <c r="N598" s="29">
        <v>220.02</v>
      </c>
      <c r="O598" s="146">
        <f>M598*N598</f>
        <v>4.0362731131268186</v>
      </c>
      <c r="P598" s="146">
        <f>M598*60*1000</f>
        <v>1100.7016943351018</v>
      </c>
      <c r="Q598" s="274">
        <f>P598*N598/1000</f>
        <v>242.17638678760912</v>
      </c>
    </row>
    <row r="599" spans="1:17" ht="12.75" customHeight="1">
      <c r="A599" s="63"/>
      <c r="B599" s="18" t="s">
        <v>921</v>
      </c>
      <c r="C599" s="24" t="s">
        <v>902</v>
      </c>
      <c r="D599" s="18">
        <v>47</v>
      </c>
      <c r="E599" s="18" t="s">
        <v>130</v>
      </c>
      <c r="F599" s="139">
        <v>40.131</v>
      </c>
      <c r="G599" s="139">
        <v>5.6339870000000003</v>
      </c>
      <c r="H599" s="139">
        <v>0</v>
      </c>
      <c r="I599" s="139">
        <v>34.497013000000003</v>
      </c>
      <c r="J599" s="140">
        <v>1879.63</v>
      </c>
      <c r="K599" s="140">
        <v>34.497013000000003</v>
      </c>
      <c r="L599" s="140">
        <v>1879.63</v>
      </c>
      <c r="M599" s="81">
        <v>1.835308704372669E-2</v>
      </c>
      <c r="N599" s="30">
        <v>254.07900000000001</v>
      </c>
      <c r="O599" s="142">
        <v>4.6631340029830337</v>
      </c>
      <c r="P599" s="142">
        <v>1101.1852226236015</v>
      </c>
      <c r="Q599" s="273">
        <v>279.7880401789821</v>
      </c>
    </row>
    <row r="600" spans="1:17" ht="12.75" customHeight="1">
      <c r="A600" s="63"/>
      <c r="B600" s="43" t="s">
        <v>118</v>
      </c>
      <c r="C600" s="21" t="s">
        <v>126</v>
      </c>
      <c r="D600" s="22">
        <v>15</v>
      </c>
      <c r="E600" s="22">
        <v>1983</v>
      </c>
      <c r="F600" s="143">
        <v>14.760999999999999</v>
      </c>
      <c r="G600" s="143">
        <v>0.93500000000000005</v>
      </c>
      <c r="H600" s="143">
        <v>2.4</v>
      </c>
      <c r="I600" s="143">
        <v>11.426</v>
      </c>
      <c r="J600" s="144">
        <v>622.54</v>
      </c>
      <c r="K600" s="144">
        <v>11.426</v>
      </c>
      <c r="L600" s="144">
        <v>622.54</v>
      </c>
      <c r="M600" s="151">
        <f>K600/L600</f>
        <v>1.8353840717062357E-2</v>
      </c>
      <c r="N600" s="29">
        <v>203.9</v>
      </c>
      <c r="O600" s="146">
        <f>M600*N600</f>
        <v>3.7423481222090147</v>
      </c>
      <c r="P600" s="146">
        <f>M600*60*1000</f>
        <v>1101.2304430237414</v>
      </c>
      <c r="Q600" s="274">
        <f>P600*N600/1000</f>
        <v>224.54088733254088</v>
      </c>
    </row>
    <row r="601" spans="1:17" ht="12.75" customHeight="1">
      <c r="A601" s="63"/>
      <c r="B601" s="43" t="s">
        <v>176</v>
      </c>
      <c r="C601" s="21" t="s">
        <v>177</v>
      </c>
      <c r="D601" s="22">
        <v>10</v>
      </c>
      <c r="E601" s="22" t="s">
        <v>170</v>
      </c>
      <c r="F601" s="143">
        <f>SUM(G601,H601,I601)</f>
        <v>8.3239999999999998</v>
      </c>
      <c r="G601" s="143">
        <v>0.871</v>
      </c>
      <c r="H601" s="143">
        <v>0.08</v>
      </c>
      <c r="I601" s="143">
        <v>7.3730000000000002</v>
      </c>
      <c r="J601" s="144"/>
      <c r="K601" s="144">
        <f>I601</f>
        <v>7.3730000000000002</v>
      </c>
      <c r="L601" s="144">
        <v>400.21</v>
      </c>
      <c r="M601" s="151">
        <f>K601/L601</f>
        <v>1.8422828015291975E-2</v>
      </c>
      <c r="N601" s="29">
        <v>215.49</v>
      </c>
      <c r="O601" s="146">
        <f>M601*N601</f>
        <v>3.9699352090152678</v>
      </c>
      <c r="P601" s="146">
        <f>M601*60*1000</f>
        <v>1105.3696809175185</v>
      </c>
      <c r="Q601" s="274">
        <f>P601*N601/1000</f>
        <v>238.19611254091606</v>
      </c>
    </row>
    <row r="602" spans="1:17" ht="12.75" customHeight="1">
      <c r="A602" s="63"/>
      <c r="B602" s="18" t="s">
        <v>481</v>
      </c>
      <c r="C602" s="176" t="s">
        <v>475</v>
      </c>
      <c r="D602" s="177">
        <v>11</v>
      </c>
      <c r="E602" s="177">
        <v>1984</v>
      </c>
      <c r="F602" s="178">
        <v>12.535</v>
      </c>
      <c r="G602" s="178">
        <v>0.37554999999999999</v>
      </c>
      <c r="H602" s="178">
        <v>1.1399999999999999</v>
      </c>
      <c r="I602" s="178">
        <v>11.019451</v>
      </c>
      <c r="J602" s="179">
        <v>597.67999999999995</v>
      </c>
      <c r="K602" s="179">
        <v>11.019451</v>
      </c>
      <c r="L602" s="179">
        <v>597.67999999999995</v>
      </c>
      <c r="M602" s="180">
        <v>1.8437041560701379E-2</v>
      </c>
      <c r="N602" s="181">
        <v>276.42400000000004</v>
      </c>
      <c r="O602" s="182">
        <v>5.096440776375319</v>
      </c>
      <c r="P602" s="182">
        <v>1106.2224936420828</v>
      </c>
      <c r="Q602" s="275">
        <v>305.78644658251915</v>
      </c>
    </row>
    <row r="603" spans="1:17" ht="12.75" customHeight="1">
      <c r="A603" s="63"/>
      <c r="B603" s="43" t="s">
        <v>447</v>
      </c>
      <c r="C603" s="173" t="s">
        <v>442</v>
      </c>
      <c r="D603" s="157">
        <v>40</v>
      </c>
      <c r="E603" s="157">
        <v>1986</v>
      </c>
      <c r="F603" s="158">
        <v>50.52</v>
      </c>
      <c r="G603" s="158">
        <v>2.7979620000000001</v>
      </c>
      <c r="H603" s="158">
        <v>6.4</v>
      </c>
      <c r="I603" s="158">
        <v>41.322040000000001</v>
      </c>
      <c r="J603" s="159">
        <v>2240.67</v>
      </c>
      <c r="K603" s="159">
        <v>41.322040000000001</v>
      </c>
      <c r="L603" s="159">
        <v>2240.67</v>
      </c>
      <c r="M603" s="160">
        <v>1.844182320466646E-2</v>
      </c>
      <c r="N603" s="161">
        <v>229.88100000000003</v>
      </c>
      <c r="O603" s="162">
        <v>4.2394247601119313</v>
      </c>
      <c r="P603" s="162">
        <v>1106.5093922799877</v>
      </c>
      <c r="Q603" s="272">
        <v>254.36548560671588</v>
      </c>
    </row>
    <row r="604" spans="1:17" ht="12.75" customHeight="1">
      <c r="A604" s="63"/>
      <c r="B604" s="18" t="s">
        <v>115</v>
      </c>
      <c r="C604" s="21" t="s">
        <v>102</v>
      </c>
      <c r="D604" s="22">
        <v>20</v>
      </c>
      <c r="E604" s="22">
        <v>1983</v>
      </c>
      <c r="F604" s="143">
        <v>24.291</v>
      </c>
      <c r="G604" s="143">
        <v>1.877</v>
      </c>
      <c r="H604" s="143">
        <v>3.2</v>
      </c>
      <c r="I604" s="143">
        <v>19.213000000000001</v>
      </c>
      <c r="J604" s="144">
        <v>1036.97</v>
      </c>
      <c r="K604" s="144">
        <v>19.213000000000001</v>
      </c>
      <c r="L604" s="144">
        <v>1036.97</v>
      </c>
      <c r="M604" s="151">
        <f>K604/L604</f>
        <v>1.8528019132665361E-2</v>
      </c>
      <c r="N604" s="29">
        <v>240.6</v>
      </c>
      <c r="O604" s="146">
        <f>M604*N604</f>
        <v>4.4578414033192857</v>
      </c>
      <c r="P604" s="146">
        <f>M604*60*1000</f>
        <v>1111.6811479599216</v>
      </c>
      <c r="Q604" s="274">
        <f>P604*N604/1000</f>
        <v>267.47048419915717</v>
      </c>
    </row>
    <row r="605" spans="1:17" ht="12.75" customHeight="1">
      <c r="A605" s="63"/>
      <c r="B605" s="43" t="s">
        <v>522</v>
      </c>
      <c r="C605" s="21" t="s">
        <v>515</v>
      </c>
      <c r="D605" s="174">
        <v>44</v>
      </c>
      <c r="E605" s="22" t="s">
        <v>130</v>
      </c>
      <c r="F605" s="143">
        <f>G605+H605+I605</f>
        <v>34.850001000000006</v>
      </c>
      <c r="G605" s="143">
        <v>0</v>
      </c>
      <c r="H605" s="143">
        <v>0</v>
      </c>
      <c r="I605" s="143">
        <v>34.850001000000006</v>
      </c>
      <c r="J605" s="144">
        <v>1876.15</v>
      </c>
      <c r="K605" s="144">
        <v>34.850001000000006</v>
      </c>
      <c r="L605" s="144">
        <v>1876.15</v>
      </c>
      <c r="M605" s="145">
        <f>K605/L605</f>
        <v>1.8575274365056103E-2</v>
      </c>
      <c r="N605" s="29">
        <v>220.02</v>
      </c>
      <c r="O605" s="146">
        <f>M605*N605</f>
        <v>4.0869318657996443</v>
      </c>
      <c r="P605" s="146">
        <f>M605*60*1000</f>
        <v>1114.516461903366</v>
      </c>
      <c r="Q605" s="274">
        <f>P605*N605/1000</f>
        <v>245.21591194797861</v>
      </c>
    </row>
    <row r="606" spans="1:17" ht="12.75" customHeight="1">
      <c r="A606" s="63"/>
      <c r="B606" s="43" t="s">
        <v>315</v>
      </c>
      <c r="C606" s="44" t="s">
        <v>302</v>
      </c>
      <c r="D606" s="45">
        <v>8</v>
      </c>
      <c r="E606" s="45">
        <v>1976</v>
      </c>
      <c r="F606" s="153">
        <v>10.206</v>
      </c>
      <c r="G606" s="153">
        <v>1.4790000000000001</v>
      </c>
      <c r="H606" s="153">
        <v>0.67</v>
      </c>
      <c r="I606" s="153">
        <v>8.0570000000000004</v>
      </c>
      <c r="J606" s="154">
        <v>432.82</v>
      </c>
      <c r="K606" s="154">
        <v>8.0570000000000004</v>
      </c>
      <c r="L606" s="154">
        <v>432.82</v>
      </c>
      <c r="M606" s="155">
        <v>1.8615128690910771E-2</v>
      </c>
      <c r="N606" s="46">
        <v>258.221</v>
      </c>
      <c r="O606" s="156">
        <v>4.8068171456956703</v>
      </c>
      <c r="P606" s="156">
        <v>1116.9077214546464</v>
      </c>
      <c r="Q606" s="271">
        <v>288.40902874174026</v>
      </c>
    </row>
    <row r="607" spans="1:17" ht="12.75" customHeight="1">
      <c r="A607" s="63"/>
      <c r="B607" s="18" t="s">
        <v>459</v>
      </c>
      <c r="C607" s="176" t="s">
        <v>456</v>
      </c>
      <c r="D607" s="177">
        <v>32</v>
      </c>
      <c r="E607" s="177">
        <v>1965</v>
      </c>
      <c r="F607" s="178">
        <v>26.452000000000002</v>
      </c>
      <c r="G607" s="178">
        <v>0</v>
      </c>
      <c r="H607" s="178">
        <v>0</v>
      </c>
      <c r="I607" s="178">
        <v>26.451998</v>
      </c>
      <c r="J607" s="179">
        <v>1419.59</v>
      </c>
      <c r="K607" s="179">
        <v>26.451998</v>
      </c>
      <c r="L607" s="179">
        <v>1419.59</v>
      </c>
      <c r="M607" s="259">
        <v>1.8633547714480943E-2</v>
      </c>
      <c r="N607" s="181">
        <v>266.61400000000003</v>
      </c>
      <c r="O607" s="182">
        <v>4.967964690348623</v>
      </c>
      <c r="P607" s="182">
        <v>1118.0128628688567</v>
      </c>
      <c r="Q607" s="275">
        <v>298.07788142091738</v>
      </c>
    </row>
    <row r="608" spans="1:17" ht="12.75" customHeight="1">
      <c r="A608" s="63"/>
      <c r="B608" s="43" t="s">
        <v>315</v>
      </c>
      <c r="C608" s="44" t="s">
        <v>303</v>
      </c>
      <c r="D608" s="45">
        <v>20</v>
      </c>
      <c r="E608" s="45">
        <v>1985</v>
      </c>
      <c r="F608" s="153">
        <v>23.686</v>
      </c>
      <c r="G608" s="153">
        <v>0.96899999999999997</v>
      </c>
      <c r="H608" s="153">
        <v>3.2</v>
      </c>
      <c r="I608" s="153">
        <v>19.516998999999998</v>
      </c>
      <c r="J608" s="154">
        <v>1047.19</v>
      </c>
      <c r="K608" s="154">
        <v>19.516998999999998</v>
      </c>
      <c r="L608" s="154">
        <v>1047.19</v>
      </c>
      <c r="M608" s="155">
        <v>1.8637495583418481E-2</v>
      </c>
      <c r="N608" s="46">
        <v>258.221</v>
      </c>
      <c r="O608" s="156">
        <v>4.8125927470459038</v>
      </c>
      <c r="P608" s="156">
        <v>1118.2497350051087</v>
      </c>
      <c r="Q608" s="271">
        <v>288.7555648227542</v>
      </c>
    </row>
    <row r="609" spans="1:17" ht="12.75" customHeight="1">
      <c r="A609" s="63"/>
      <c r="B609" s="43" t="s">
        <v>315</v>
      </c>
      <c r="C609" s="44" t="s">
        <v>307</v>
      </c>
      <c r="D609" s="45">
        <v>12</v>
      </c>
      <c r="E609" s="45">
        <v>1972</v>
      </c>
      <c r="F609" s="153">
        <v>9.9429999999999996</v>
      </c>
      <c r="G609" s="153">
        <v>0</v>
      </c>
      <c r="H609" s="153">
        <v>0</v>
      </c>
      <c r="I609" s="153">
        <v>9.9429999999999996</v>
      </c>
      <c r="J609" s="154">
        <v>532.47</v>
      </c>
      <c r="K609" s="154">
        <v>9.9429999999999996</v>
      </c>
      <c r="L609" s="154">
        <v>532.47</v>
      </c>
      <c r="M609" s="155">
        <v>1.867335248934212E-2</v>
      </c>
      <c r="N609" s="46">
        <v>258.221</v>
      </c>
      <c r="O609" s="156">
        <v>4.8218517531504119</v>
      </c>
      <c r="P609" s="156">
        <v>1120.4011493605274</v>
      </c>
      <c r="Q609" s="271">
        <v>289.31110518902477</v>
      </c>
    </row>
    <row r="610" spans="1:17" ht="12.75" customHeight="1">
      <c r="A610" s="63"/>
      <c r="B610" s="43" t="s">
        <v>447</v>
      </c>
      <c r="C610" s="173" t="s">
        <v>443</v>
      </c>
      <c r="D610" s="157">
        <v>21</v>
      </c>
      <c r="E610" s="157">
        <v>1978</v>
      </c>
      <c r="F610" s="158">
        <v>24.567</v>
      </c>
      <c r="G610" s="158">
        <v>1.4741550000000001</v>
      </c>
      <c r="H610" s="158">
        <v>3.2</v>
      </c>
      <c r="I610" s="158">
        <v>19.892848000000001</v>
      </c>
      <c r="J610" s="159">
        <v>1064.99</v>
      </c>
      <c r="K610" s="159">
        <v>19.892848000000001</v>
      </c>
      <c r="L610" s="159">
        <v>1064.99</v>
      </c>
      <c r="M610" s="160">
        <v>1.8678905905219766E-2</v>
      </c>
      <c r="N610" s="161">
        <v>229.88100000000003</v>
      </c>
      <c r="O610" s="162">
        <v>4.2939255683978255</v>
      </c>
      <c r="P610" s="162">
        <v>1120.734354313186</v>
      </c>
      <c r="Q610" s="272">
        <v>257.63553410386953</v>
      </c>
    </row>
    <row r="611" spans="1:17" ht="12.75" customHeight="1">
      <c r="A611" s="63"/>
      <c r="B611" s="43" t="s">
        <v>118</v>
      </c>
      <c r="C611" s="21" t="s">
        <v>116</v>
      </c>
      <c r="D611" s="22">
        <v>20</v>
      </c>
      <c r="E611" s="22">
        <v>1987</v>
      </c>
      <c r="F611" s="143">
        <v>23.643000000000001</v>
      </c>
      <c r="G611" s="143">
        <v>0.93500000000000005</v>
      </c>
      <c r="H611" s="143">
        <v>2.56</v>
      </c>
      <c r="I611" s="143">
        <v>20.148</v>
      </c>
      <c r="J611" s="144">
        <v>1078.47</v>
      </c>
      <c r="K611" s="144">
        <v>20.148</v>
      </c>
      <c r="L611" s="144">
        <v>1078.47</v>
      </c>
      <c r="M611" s="151">
        <f>K611/L611</f>
        <v>1.8682021753039027E-2</v>
      </c>
      <c r="N611" s="29">
        <v>203.9</v>
      </c>
      <c r="O611" s="146">
        <f>M611*N611</f>
        <v>3.8092642354446578</v>
      </c>
      <c r="P611" s="146">
        <f>M611*60*1000</f>
        <v>1120.9213051823417</v>
      </c>
      <c r="Q611" s="274">
        <f>P611*N611/1000</f>
        <v>228.55585412667949</v>
      </c>
    </row>
    <row r="612" spans="1:17" ht="12.75" customHeight="1">
      <c r="A612" s="63"/>
      <c r="B612" s="43" t="s">
        <v>401</v>
      </c>
      <c r="C612" s="44" t="s">
        <v>396</v>
      </c>
      <c r="D612" s="45">
        <v>12</v>
      </c>
      <c r="E612" s="45">
        <v>1988</v>
      </c>
      <c r="F612" s="153">
        <v>14.16</v>
      </c>
      <c r="G612" s="153">
        <v>0.86699999999999999</v>
      </c>
      <c r="H612" s="153">
        <v>1.92</v>
      </c>
      <c r="I612" s="153">
        <v>11.372998000000001</v>
      </c>
      <c r="J612" s="154">
        <v>608.15</v>
      </c>
      <c r="K612" s="154">
        <v>11.372998000000001</v>
      </c>
      <c r="L612" s="154">
        <v>608.15</v>
      </c>
      <c r="M612" s="155">
        <v>1.8700975088382803E-2</v>
      </c>
      <c r="N612" s="46">
        <v>289.286</v>
      </c>
      <c r="O612" s="156">
        <v>5.4099302794179076</v>
      </c>
      <c r="P612" s="156">
        <v>1122.0585053029681</v>
      </c>
      <c r="Q612" s="271">
        <v>324.59581676507446</v>
      </c>
    </row>
    <row r="613" spans="1:17" ht="12.75" customHeight="1">
      <c r="A613" s="63"/>
      <c r="B613" s="18" t="s">
        <v>426</v>
      </c>
      <c r="C613" s="175" t="s">
        <v>419</v>
      </c>
      <c r="D613" s="157">
        <v>33</v>
      </c>
      <c r="E613" s="157">
        <v>1978</v>
      </c>
      <c r="F613" s="158">
        <v>23.074000000000002</v>
      </c>
      <c r="G613" s="158">
        <v>2.2949999999999999</v>
      </c>
      <c r="H613" s="158">
        <v>0.27</v>
      </c>
      <c r="I613" s="158">
        <v>20.509</v>
      </c>
      <c r="J613" s="159">
        <v>1095.47</v>
      </c>
      <c r="K613" s="159">
        <v>20.509</v>
      </c>
      <c r="L613" s="159">
        <v>1095.47</v>
      </c>
      <c r="M613" s="160">
        <v>1.8721644590906188E-2</v>
      </c>
      <c r="N613" s="161">
        <v>273.37200000000001</v>
      </c>
      <c r="O613" s="162">
        <v>5.1179734251052063</v>
      </c>
      <c r="P613" s="162">
        <v>1123.2986754543713</v>
      </c>
      <c r="Q613" s="272">
        <v>307.07840550631238</v>
      </c>
    </row>
    <row r="614" spans="1:17" ht="12.75" customHeight="1">
      <c r="A614" s="63"/>
      <c r="B614" s="18" t="s">
        <v>819</v>
      </c>
      <c r="C614" s="21" t="s">
        <v>807</v>
      </c>
      <c r="D614" s="22">
        <v>22</v>
      </c>
      <c r="E614" s="22">
        <v>1983</v>
      </c>
      <c r="F614" s="143">
        <v>27.7</v>
      </c>
      <c r="G614" s="143">
        <v>1.98</v>
      </c>
      <c r="H614" s="143">
        <v>3.52</v>
      </c>
      <c r="I614" s="143">
        <v>22.19</v>
      </c>
      <c r="J614" s="144">
        <v>1182.51</v>
      </c>
      <c r="K614" s="144">
        <v>22.19</v>
      </c>
      <c r="L614" s="144">
        <v>1182.51</v>
      </c>
      <c r="M614" s="145">
        <f>K614/L614</f>
        <v>1.876516900491328E-2</v>
      </c>
      <c r="N614" s="29">
        <v>308.89999999999998</v>
      </c>
      <c r="O614" s="146">
        <f>M614*N614</f>
        <v>5.7965607056177113</v>
      </c>
      <c r="P614" s="146">
        <f>M614*60*1000</f>
        <v>1125.9101402947967</v>
      </c>
      <c r="Q614" s="274">
        <f>P614*N614/1000</f>
        <v>347.79364233706269</v>
      </c>
    </row>
    <row r="615" spans="1:17" ht="12.75" customHeight="1">
      <c r="A615" s="63"/>
      <c r="B615" s="18" t="s">
        <v>819</v>
      </c>
      <c r="C615" s="21" t="s">
        <v>806</v>
      </c>
      <c r="D615" s="22">
        <v>40</v>
      </c>
      <c r="E615" s="22">
        <v>1994</v>
      </c>
      <c r="F615" s="143">
        <v>50</v>
      </c>
      <c r="G615" s="143">
        <v>3.12</v>
      </c>
      <c r="H615" s="143">
        <v>6.4</v>
      </c>
      <c r="I615" s="143">
        <v>40.47</v>
      </c>
      <c r="J615" s="144">
        <v>2148.46</v>
      </c>
      <c r="K615" s="144">
        <v>40.47</v>
      </c>
      <c r="L615" s="144">
        <v>2148.46</v>
      </c>
      <c r="M615" s="145">
        <f>K615/L615</f>
        <v>1.8836748182419035E-2</v>
      </c>
      <c r="N615" s="29">
        <v>308.89999999999998</v>
      </c>
      <c r="O615" s="146">
        <f>M615*N615</f>
        <v>5.8186715135492397</v>
      </c>
      <c r="P615" s="146">
        <f>M615*60*1000</f>
        <v>1130.2048909451421</v>
      </c>
      <c r="Q615" s="274">
        <f>P615*N615/1000</f>
        <v>349.12029081295435</v>
      </c>
    </row>
    <row r="616" spans="1:17" ht="12.75" customHeight="1">
      <c r="A616" s="63"/>
      <c r="B616" s="18" t="s">
        <v>921</v>
      </c>
      <c r="C616" s="24" t="s">
        <v>903</v>
      </c>
      <c r="D616" s="18">
        <v>22</v>
      </c>
      <c r="E616" s="18">
        <v>1981</v>
      </c>
      <c r="F616" s="139">
        <v>27.742999999999999</v>
      </c>
      <c r="G616" s="139">
        <v>2.2255729999999998</v>
      </c>
      <c r="H616" s="139">
        <v>3.52</v>
      </c>
      <c r="I616" s="139">
        <v>21.997426000000001</v>
      </c>
      <c r="J616" s="140">
        <v>1167.51</v>
      </c>
      <c r="K616" s="140">
        <v>21.997426000000001</v>
      </c>
      <c r="L616" s="140">
        <v>1167.51</v>
      </c>
      <c r="M616" s="81">
        <v>1.8841316990860894E-2</v>
      </c>
      <c r="N616" s="30">
        <v>254.07900000000001</v>
      </c>
      <c r="O616" s="142">
        <v>4.7871829797209449</v>
      </c>
      <c r="P616" s="142">
        <v>1130.4790194516536</v>
      </c>
      <c r="Q616" s="273">
        <v>287.23097878325672</v>
      </c>
    </row>
    <row r="617" spans="1:17" ht="12.75" customHeight="1">
      <c r="A617" s="63"/>
      <c r="B617" s="18" t="s">
        <v>921</v>
      </c>
      <c r="C617" s="24" t="s">
        <v>901</v>
      </c>
      <c r="D617" s="18">
        <v>22</v>
      </c>
      <c r="E617" s="18" t="s">
        <v>130</v>
      </c>
      <c r="F617" s="139">
        <v>28.306000000000001</v>
      </c>
      <c r="G617" s="139">
        <v>2.40516</v>
      </c>
      <c r="H617" s="139">
        <v>3.52</v>
      </c>
      <c r="I617" s="139">
        <v>22.380841</v>
      </c>
      <c r="J617" s="140">
        <v>1186.6500000000001</v>
      </c>
      <c r="K617" s="140">
        <v>22.380841</v>
      </c>
      <c r="L617" s="140">
        <v>1186.6500000000001</v>
      </c>
      <c r="M617" s="81">
        <v>1.8860524164665233E-2</v>
      </c>
      <c r="N617" s="30">
        <v>254.07900000000001</v>
      </c>
      <c r="O617" s="142">
        <v>4.792063119233978</v>
      </c>
      <c r="P617" s="142">
        <v>1131.631449879914</v>
      </c>
      <c r="Q617" s="273">
        <v>287.52378715403864</v>
      </c>
    </row>
    <row r="618" spans="1:17" ht="12.75" customHeight="1">
      <c r="A618" s="63"/>
      <c r="B618" s="18" t="s">
        <v>861</v>
      </c>
      <c r="C618" s="21" t="s">
        <v>841</v>
      </c>
      <c r="D618" s="22">
        <v>22</v>
      </c>
      <c r="E618" s="22">
        <v>1982</v>
      </c>
      <c r="F618" s="143">
        <f>SUM(G618+H618+I618)</f>
        <v>26.764000000000003</v>
      </c>
      <c r="G618" s="143">
        <v>1.4670000000000001</v>
      </c>
      <c r="H618" s="143">
        <v>3.52</v>
      </c>
      <c r="I618" s="143">
        <v>21.777000000000001</v>
      </c>
      <c r="J618" s="144">
        <v>1153.74</v>
      </c>
      <c r="K618" s="144">
        <v>21.777000000000001</v>
      </c>
      <c r="L618" s="144">
        <v>1153.74</v>
      </c>
      <c r="M618" s="145">
        <f>K618/L618</f>
        <v>1.8875136512559156E-2</v>
      </c>
      <c r="N618" s="29">
        <v>197.94</v>
      </c>
      <c r="O618" s="146">
        <f>M618*N618</f>
        <v>3.7361445212959592</v>
      </c>
      <c r="P618" s="146">
        <f>M618*60*1000</f>
        <v>1132.5081907535493</v>
      </c>
      <c r="Q618" s="274">
        <f>P618*N618/1000</f>
        <v>224.16867127775757</v>
      </c>
    </row>
    <row r="619" spans="1:17" ht="12.75" customHeight="1">
      <c r="A619" s="63"/>
      <c r="B619" s="43" t="s">
        <v>718</v>
      </c>
      <c r="C619" s="24" t="s">
        <v>684</v>
      </c>
      <c r="D619" s="18">
        <v>20</v>
      </c>
      <c r="E619" s="18">
        <v>1994</v>
      </c>
      <c r="F619" s="139">
        <v>26.07</v>
      </c>
      <c r="G619" s="139">
        <v>2.0329199999999998</v>
      </c>
      <c r="H619" s="139">
        <v>2.72</v>
      </c>
      <c r="I619" s="139">
        <v>21.317080000000001</v>
      </c>
      <c r="J619" s="140">
        <v>1127.46</v>
      </c>
      <c r="K619" s="140">
        <v>21.317080000000001</v>
      </c>
      <c r="L619" s="140">
        <v>1127.46</v>
      </c>
      <c r="M619" s="81">
        <f>K619/L619</f>
        <v>1.8907171873059798E-2</v>
      </c>
      <c r="N619" s="30">
        <v>211.678</v>
      </c>
      <c r="O619" s="142">
        <f>K619*N619/J619</f>
        <v>4.0022323277455518</v>
      </c>
      <c r="P619" s="142">
        <f>M619*60*1000</f>
        <v>1134.430312383588</v>
      </c>
      <c r="Q619" s="273">
        <f>O619*60</f>
        <v>240.13393966473311</v>
      </c>
    </row>
    <row r="620" spans="1:17" ht="12.75" customHeight="1">
      <c r="A620" s="63"/>
      <c r="B620" s="18" t="s">
        <v>861</v>
      </c>
      <c r="C620" s="21" t="s">
        <v>843</v>
      </c>
      <c r="D620" s="22">
        <v>18</v>
      </c>
      <c r="E620" s="22"/>
      <c r="F620" s="143">
        <f>SUM(G620+H620+I620)</f>
        <v>13.569000000000001</v>
      </c>
      <c r="G620" s="143">
        <v>1.4670000000000001</v>
      </c>
      <c r="H620" s="143">
        <v>0.32</v>
      </c>
      <c r="I620" s="143">
        <v>11.782</v>
      </c>
      <c r="J620" s="144">
        <v>623.12</v>
      </c>
      <c r="K620" s="144">
        <v>11.782</v>
      </c>
      <c r="L620" s="144">
        <v>623.12</v>
      </c>
      <c r="M620" s="145">
        <f>K620/L620</f>
        <v>1.8908075491077161E-2</v>
      </c>
      <c r="N620" s="29">
        <v>197.94</v>
      </c>
      <c r="O620" s="146">
        <f>M620*N620</f>
        <v>3.7426644627038135</v>
      </c>
      <c r="P620" s="146">
        <f>M620*60*1000</f>
        <v>1134.4845294646298</v>
      </c>
      <c r="Q620" s="274">
        <f>P620*N620/1000</f>
        <v>224.55986776222883</v>
      </c>
    </row>
    <row r="621" spans="1:17" ht="12.75" customHeight="1">
      <c r="A621" s="63"/>
      <c r="B621" s="43" t="s">
        <v>522</v>
      </c>
      <c r="C621" s="21" t="s">
        <v>516</v>
      </c>
      <c r="D621" s="174">
        <v>23</v>
      </c>
      <c r="E621" s="22" t="s">
        <v>130</v>
      </c>
      <c r="F621" s="143">
        <f>G621+H621+I621</f>
        <v>23.3</v>
      </c>
      <c r="G621" s="143">
        <v>0.40799999999999997</v>
      </c>
      <c r="H621" s="143">
        <v>0.23</v>
      </c>
      <c r="I621" s="143">
        <v>22.661999999999999</v>
      </c>
      <c r="J621" s="144">
        <v>1195.58</v>
      </c>
      <c r="K621" s="144">
        <v>22.661999999999999</v>
      </c>
      <c r="L621" s="144">
        <v>1195.58</v>
      </c>
      <c r="M621" s="145">
        <f>K621/L621</f>
        <v>1.8954816908947958E-2</v>
      </c>
      <c r="N621" s="29">
        <v>220.02</v>
      </c>
      <c r="O621" s="146">
        <f>M621*N621</f>
        <v>4.1704388163067296</v>
      </c>
      <c r="P621" s="146">
        <f>M621*60*1000</f>
        <v>1137.2890145368774</v>
      </c>
      <c r="Q621" s="274">
        <f>P621*N621/1000</f>
        <v>250.22632897840379</v>
      </c>
    </row>
    <row r="622" spans="1:17" ht="12.75" customHeight="1">
      <c r="A622" s="63"/>
      <c r="B622" s="43" t="s">
        <v>315</v>
      </c>
      <c r="C622" s="44" t="s">
        <v>308</v>
      </c>
      <c r="D622" s="45">
        <v>6</v>
      </c>
      <c r="E622" s="45">
        <v>1959</v>
      </c>
      <c r="F622" s="153">
        <v>7.6210000000000004</v>
      </c>
      <c r="G622" s="153">
        <v>0.71399999999999997</v>
      </c>
      <c r="H622" s="153">
        <v>0.96</v>
      </c>
      <c r="I622" s="153">
        <v>5.9470000000000001</v>
      </c>
      <c r="J622" s="154">
        <v>313.25</v>
      </c>
      <c r="K622" s="154">
        <v>5.9470000000000001</v>
      </c>
      <c r="L622" s="154">
        <v>313.25</v>
      </c>
      <c r="M622" s="155">
        <v>1.8984836392657623E-2</v>
      </c>
      <c r="N622" s="46">
        <v>258.221</v>
      </c>
      <c r="O622" s="156">
        <v>4.9022834381484444</v>
      </c>
      <c r="P622" s="156">
        <v>1139.0901835594573</v>
      </c>
      <c r="Q622" s="271">
        <v>294.1370062889066</v>
      </c>
    </row>
    <row r="623" spans="1:17" ht="12.75" customHeight="1">
      <c r="A623" s="63"/>
      <c r="B623" s="43" t="s">
        <v>222</v>
      </c>
      <c r="C623" s="24" t="s">
        <v>209</v>
      </c>
      <c r="D623" s="18">
        <v>47</v>
      </c>
      <c r="E623" s="18">
        <v>1979</v>
      </c>
      <c r="F623" s="139">
        <v>71.42</v>
      </c>
      <c r="G623" s="139">
        <v>7.02</v>
      </c>
      <c r="H623" s="139">
        <v>7.78</v>
      </c>
      <c r="I623" s="139">
        <f>F623-G623-H623</f>
        <v>56.620000000000005</v>
      </c>
      <c r="J623" s="140">
        <v>2974.87</v>
      </c>
      <c r="K623" s="140">
        <f>I623/J623*L623</f>
        <v>55.542555204092963</v>
      </c>
      <c r="L623" s="140">
        <v>2918.26</v>
      </c>
      <c r="M623" s="152">
        <f>K623/L623</f>
        <v>1.9032764456934255E-2</v>
      </c>
      <c r="N623" s="30">
        <v>237.40199999999999</v>
      </c>
      <c r="O623" s="142">
        <f>M623*N623</f>
        <v>4.5184163476051058</v>
      </c>
      <c r="P623" s="142">
        <f>M623*60*1000</f>
        <v>1141.9658674160553</v>
      </c>
      <c r="Q623" s="273">
        <f>P623*N623/1000</f>
        <v>271.10498085630633</v>
      </c>
    </row>
    <row r="624" spans="1:17" ht="12.75" customHeight="1">
      <c r="A624" s="63"/>
      <c r="B624" s="18" t="s">
        <v>921</v>
      </c>
      <c r="C624" s="24" t="s">
        <v>904</v>
      </c>
      <c r="D624" s="18">
        <v>33</v>
      </c>
      <c r="E624" s="18">
        <v>1958</v>
      </c>
      <c r="F624" s="139">
        <v>27.027000000000001</v>
      </c>
      <c r="G624" s="139">
        <v>3.4387409999999998</v>
      </c>
      <c r="H624" s="139">
        <v>0</v>
      </c>
      <c r="I624" s="139">
        <v>23.588259999999998</v>
      </c>
      <c r="J624" s="140">
        <v>1237.47</v>
      </c>
      <c r="K624" s="140">
        <v>23.588259999999998</v>
      </c>
      <c r="L624" s="140">
        <v>1237.47</v>
      </c>
      <c r="M624" s="81">
        <v>1.9061682303409374E-2</v>
      </c>
      <c r="N624" s="30">
        <v>254.07900000000001</v>
      </c>
      <c r="O624" s="142">
        <v>4.8431731779679508</v>
      </c>
      <c r="P624" s="142">
        <v>1143.7009382045624</v>
      </c>
      <c r="Q624" s="273">
        <v>290.59039067807703</v>
      </c>
    </row>
    <row r="625" spans="1:17" ht="12.75" customHeight="1">
      <c r="A625" s="63"/>
      <c r="B625" s="18" t="s">
        <v>657</v>
      </c>
      <c r="C625" s="24" t="s">
        <v>649</v>
      </c>
      <c r="D625" s="18">
        <v>8</v>
      </c>
      <c r="E625" s="18">
        <v>1959</v>
      </c>
      <c r="F625" s="139">
        <f>SUM(G625+H625+I625)</f>
        <v>5.8</v>
      </c>
      <c r="G625" s="139"/>
      <c r="H625" s="139">
        <v>0</v>
      </c>
      <c r="I625" s="139">
        <v>5.8</v>
      </c>
      <c r="J625" s="140">
        <v>303.83</v>
      </c>
      <c r="K625" s="140">
        <v>4.9000000000000004</v>
      </c>
      <c r="L625" s="140">
        <v>256.89999999999998</v>
      </c>
      <c r="M625" s="81">
        <f>SUM(K625/L625)</f>
        <v>1.9073569482288832E-2</v>
      </c>
      <c r="N625" s="30">
        <v>224</v>
      </c>
      <c r="O625" s="142">
        <f>SUM(M625*N625)</f>
        <v>4.2724795640326985</v>
      </c>
      <c r="P625" s="142">
        <f>SUM(M625*60*1000)</f>
        <v>1144.41416893733</v>
      </c>
      <c r="Q625" s="273">
        <f>SUM(O625*60)</f>
        <v>256.34877384196193</v>
      </c>
    </row>
    <row r="626" spans="1:17" ht="12.75" customHeight="1">
      <c r="A626" s="63"/>
      <c r="B626" s="18" t="s">
        <v>921</v>
      </c>
      <c r="C626" s="24" t="s">
        <v>905</v>
      </c>
      <c r="D626" s="18">
        <v>108</v>
      </c>
      <c r="E626" s="18">
        <v>1990</v>
      </c>
      <c r="F626" s="139">
        <v>77.974999999999994</v>
      </c>
      <c r="G626" s="139">
        <v>10.310211000000001</v>
      </c>
      <c r="H626" s="139">
        <v>17.2</v>
      </c>
      <c r="I626" s="139">
        <v>50.464795000000002</v>
      </c>
      <c r="J626" s="140">
        <v>2642.7</v>
      </c>
      <c r="K626" s="140">
        <v>50.464795000000002</v>
      </c>
      <c r="L626" s="140">
        <v>2642.7</v>
      </c>
      <c r="M626" s="81">
        <v>1.9095922730540737E-2</v>
      </c>
      <c r="N626" s="30">
        <v>254.07900000000001</v>
      </c>
      <c r="O626" s="142">
        <v>4.8518729514530596</v>
      </c>
      <c r="P626" s="142">
        <v>1145.7553638324443</v>
      </c>
      <c r="Q626" s="273">
        <v>291.11237708718363</v>
      </c>
    </row>
    <row r="627" spans="1:17" ht="12.75" customHeight="1">
      <c r="A627" s="63"/>
      <c r="B627" s="18" t="s">
        <v>657</v>
      </c>
      <c r="C627" s="24" t="s">
        <v>656</v>
      </c>
      <c r="D627" s="18">
        <v>12</v>
      </c>
      <c r="E627" s="18">
        <v>1963</v>
      </c>
      <c r="F627" s="139">
        <f>SUM(G627+H627+I627)</f>
        <v>12.899999999999999</v>
      </c>
      <c r="G627" s="139">
        <v>1</v>
      </c>
      <c r="H627" s="139">
        <v>1.7</v>
      </c>
      <c r="I627" s="139">
        <v>10.199999999999999</v>
      </c>
      <c r="J627" s="140">
        <v>533.91999999999996</v>
      </c>
      <c r="K627" s="140">
        <v>10.199999999999999</v>
      </c>
      <c r="L627" s="140">
        <v>533.9</v>
      </c>
      <c r="M627" s="81">
        <f>SUM(K627/L627)</f>
        <v>1.9104701254916652E-2</v>
      </c>
      <c r="N627" s="30">
        <v>224</v>
      </c>
      <c r="O627" s="142">
        <f>SUM(M627*N627)</f>
        <v>4.2794530811013303</v>
      </c>
      <c r="P627" s="142">
        <f>SUM(M627*60*1000)</f>
        <v>1146.2820752949992</v>
      </c>
      <c r="Q627" s="273">
        <f>SUM(O627*60)</f>
        <v>256.76718486607979</v>
      </c>
    </row>
    <row r="628" spans="1:17" ht="12.75" customHeight="1">
      <c r="A628" s="63"/>
      <c r="B628" s="18" t="s">
        <v>564</v>
      </c>
      <c r="C628" s="163" t="s">
        <v>556</v>
      </c>
      <c r="D628" s="172">
        <v>19</v>
      </c>
      <c r="E628" s="165" t="s">
        <v>130</v>
      </c>
      <c r="F628" s="166">
        <v>14.95</v>
      </c>
      <c r="G628" s="166">
        <v>1.62</v>
      </c>
      <c r="H628" s="166">
        <v>0.49</v>
      </c>
      <c r="I628" s="166">
        <v>12.84</v>
      </c>
      <c r="J628" s="167">
        <v>670.33</v>
      </c>
      <c r="K628" s="168">
        <v>12.84</v>
      </c>
      <c r="L628" s="167">
        <v>670.33</v>
      </c>
      <c r="M628" s="169">
        <f>K628/L628</f>
        <v>1.9154744677994419E-2</v>
      </c>
      <c r="N628" s="170">
        <v>223.8</v>
      </c>
      <c r="O628" s="171">
        <f>M628*N628</f>
        <v>4.2868318589351508</v>
      </c>
      <c r="P628" s="171">
        <f>M628*60*1000</f>
        <v>1149.2846806796651</v>
      </c>
      <c r="Q628" s="277">
        <f>P628*N628/1000</f>
        <v>257.20991153610908</v>
      </c>
    </row>
    <row r="629" spans="1:17" ht="12.75" customHeight="1">
      <c r="A629" s="63"/>
      <c r="B629" s="18" t="s">
        <v>921</v>
      </c>
      <c r="C629" s="24" t="s">
        <v>906</v>
      </c>
      <c r="D629" s="18">
        <v>60</v>
      </c>
      <c r="E629" s="18">
        <v>1981</v>
      </c>
      <c r="F629" s="139">
        <v>80.882999999999996</v>
      </c>
      <c r="G629" s="139">
        <v>11.131036999999999</v>
      </c>
      <c r="H629" s="139">
        <v>9.6</v>
      </c>
      <c r="I629" s="139">
        <v>60.151964999999997</v>
      </c>
      <c r="J629" s="140">
        <v>3139.2</v>
      </c>
      <c r="K629" s="140">
        <v>60.151964999999997</v>
      </c>
      <c r="L629" s="140">
        <v>3139.2</v>
      </c>
      <c r="M629" s="81">
        <v>1.916155867737003E-2</v>
      </c>
      <c r="N629" s="30">
        <v>254.07900000000001</v>
      </c>
      <c r="O629" s="142">
        <v>4.8685496671874997</v>
      </c>
      <c r="P629" s="142">
        <v>1149.693520642202</v>
      </c>
      <c r="Q629" s="273">
        <v>292.11298003125006</v>
      </c>
    </row>
    <row r="630" spans="1:17" ht="12.75" customHeight="1">
      <c r="A630" s="63"/>
      <c r="B630" s="18" t="s">
        <v>278</v>
      </c>
      <c r="C630" s="24" t="s">
        <v>270</v>
      </c>
      <c r="D630" s="18">
        <v>33</v>
      </c>
      <c r="E630" s="18">
        <v>1968</v>
      </c>
      <c r="F630" s="139">
        <f>G630+H630+I630</f>
        <v>35.1</v>
      </c>
      <c r="G630" s="139">
        <v>2.06</v>
      </c>
      <c r="H630" s="139">
        <v>5.44</v>
      </c>
      <c r="I630" s="139">
        <v>27.6</v>
      </c>
      <c r="J630" s="140">
        <v>1439.65</v>
      </c>
      <c r="K630" s="140">
        <v>27.6</v>
      </c>
      <c r="L630" s="140">
        <v>1439.65</v>
      </c>
      <c r="M630" s="141">
        <f>K630/L630</f>
        <v>1.9171326364046816E-2</v>
      </c>
      <c r="N630" s="30">
        <v>205.8</v>
      </c>
      <c r="O630" s="142">
        <f>M630*N630*1.09</f>
        <v>4.3005502726357099</v>
      </c>
      <c r="P630" s="142">
        <f>M630*60*1000</f>
        <v>1150.279581842809</v>
      </c>
      <c r="Q630" s="273">
        <f>P630*N630/1000</f>
        <v>236.7275379432501</v>
      </c>
    </row>
    <row r="631" spans="1:17" ht="12.75" customHeight="1">
      <c r="A631" s="63"/>
      <c r="B631" s="18" t="s">
        <v>921</v>
      </c>
      <c r="C631" s="24" t="s">
        <v>907</v>
      </c>
      <c r="D631" s="18">
        <v>24</v>
      </c>
      <c r="E631" s="18">
        <v>1959</v>
      </c>
      <c r="F631" s="139">
        <v>29.818000000000001</v>
      </c>
      <c r="G631" s="139">
        <v>4.4597350000000002</v>
      </c>
      <c r="H631" s="139">
        <v>0</v>
      </c>
      <c r="I631" s="139">
        <v>25.358267000000001</v>
      </c>
      <c r="J631" s="140">
        <v>1321.74</v>
      </c>
      <c r="K631" s="140">
        <v>25.358267000000001</v>
      </c>
      <c r="L631" s="140">
        <v>1321.74</v>
      </c>
      <c r="M631" s="81">
        <v>1.9185518331895836E-2</v>
      </c>
      <c r="N631" s="30">
        <v>254.07900000000001</v>
      </c>
      <c r="O631" s="142">
        <v>4.8746373122497619</v>
      </c>
      <c r="P631" s="142">
        <v>1151.1310999137502</v>
      </c>
      <c r="Q631" s="273">
        <v>292.47823873498578</v>
      </c>
    </row>
    <row r="632" spans="1:17" ht="12.75" customHeight="1">
      <c r="A632" s="63"/>
      <c r="B632" s="43" t="s">
        <v>28</v>
      </c>
      <c r="C632" s="21" t="s">
        <v>47</v>
      </c>
      <c r="D632" s="22">
        <v>9</v>
      </c>
      <c r="E632" s="22" t="s">
        <v>35</v>
      </c>
      <c r="F632" s="143">
        <f>+G632+H632+I632</f>
        <v>10.569998999999999</v>
      </c>
      <c r="G632" s="143">
        <v>0.69796999999999998</v>
      </c>
      <c r="H632" s="143">
        <v>0.09</v>
      </c>
      <c r="I632" s="143">
        <v>9.7820289999999996</v>
      </c>
      <c r="J632" s="144">
        <v>509.55</v>
      </c>
      <c r="K632" s="144">
        <v>9.7820289999999996</v>
      </c>
      <c r="L632" s="144">
        <v>509.55</v>
      </c>
      <c r="M632" s="151">
        <f>K632/L632</f>
        <v>1.9197387891276615E-2</v>
      </c>
      <c r="N632" s="29">
        <v>260.29199999999997</v>
      </c>
      <c r="O632" s="146">
        <f>M632*N632</f>
        <v>4.9969264889961718</v>
      </c>
      <c r="P632" s="146">
        <f>M632*60*1000</f>
        <v>1151.8432734765968</v>
      </c>
      <c r="Q632" s="274">
        <f>P632*N632/1000</f>
        <v>299.81558933977033</v>
      </c>
    </row>
    <row r="633" spans="1:17" ht="12.75" customHeight="1">
      <c r="A633" s="63"/>
      <c r="B633" s="18" t="s">
        <v>861</v>
      </c>
      <c r="C633" s="21" t="s">
        <v>844</v>
      </c>
      <c r="D633" s="22">
        <v>36</v>
      </c>
      <c r="E633" s="22"/>
      <c r="F633" s="143">
        <f>SUM(G633+H633+I633)</f>
        <v>37.799999999999997</v>
      </c>
      <c r="G633" s="143">
        <v>2.9249999999999998</v>
      </c>
      <c r="H633" s="143">
        <v>5.76</v>
      </c>
      <c r="I633" s="143">
        <v>29.114999999999998</v>
      </c>
      <c r="J633" s="144">
        <v>1516.16</v>
      </c>
      <c r="K633" s="144">
        <v>29.114999999999998</v>
      </c>
      <c r="L633" s="144">
        <v>1516.16</v>
      </c>
      <c r="M633" s="145">
        <f>K633/L633</f>
        <v>1.9203118404390037E-2</v>
      </c>
      <c r="N633" s="29">
        <v>197.94</v>
      </c>
      <c r="O633" s="146">
        <f>M633*N633</f>
        <v>3.8010652569649639</v>
      </c>
      <c r="P633" s="146">
        <f>M633*60*1000</f>
        <v>1152.1871042634023</v>
      </c>
      <c r="Q633" s="274">
        <f>P633*N633/1000</f>
        <v>228.06391541789785</v>
      </c>
    </row>
    <row r="634" spans="1:17" ht="12.75" customHeight="1">
      <c r="A634" s="63"/>
      <c r="B634" s="18" t="s">
        <v>28</v>
      </c>
      <c r="C634" s="21" t="s">
        <v>48</v>
      </c>
      <c r="D634" s="22">
        <v>12</v>
      </c>
      <c r="E634" s="22" t="s">
        <v>35</v>
      </c>
      <c r="F634" s="143">
        <f>+G634+H634+I634</f>
        <v>14.301002</v>
      </c>
      <c r="G634" s="143">
        <v>0.76776699999999998</v>
      </c>
      <c r="H634" s="143">
        <v>1.92</v>
      </c>
      <c r="I634" s="143">
        <v>11.613235</v>
      </c>
      <c r="J634" s="144">
        <v>603.69000000000005</v>
      </c>
      <c r="K634" s="144">
        <v>11.613235</v>
      </c>
      <c r="L634" s="144">
        <v>603.69000000000005</v>
      </c>
      <c r="M634" s="151">
        <f>K634/L634</f>
        <v>1.923708360251122E-2</v>
      </c>
      <c r="N634" s="29">
        <v>260.29199999999997</v>
      </c>
      <c r="O634" s="146">
        <f>M634*N634</f>
        <v>5.0072589650648496</v>
      </c>
      <c r="P634" s="146">
        <f>M634*60*1000</f>
        <v>1154.2250161506734</v>
      </c>
      <c r="Q634" s="274">
        <f>P634*N634/1000</f>
        <v>300.43553790389109</v>
      </c>
    </row>
    <row r="635" spans="1:17" ht="12.75" customHeight="1">
      <c r="A635" s="63"/>
      <c r="B635" s="18" t="s">
        <v>861</v>
      </c>
      <c r="C635" s="21" t="s">
        <v>850</v>
      </c>
      <c r="D635" s="22">
        <v>12</v>
      </c>
      <c r="E635" s="22">
        <v>1960</v>
      </c>
      <c r="F635" s="143">
        <f>SUM(G635+H635+I635)</f>
        <v>7.5839999999999996</v>
      </c>
      <c r="G635" s="143">
        <v>0</v>
      </c>
      <c r="H635" s="143">
        <v>0</v>
      </c>
      <c r="I635" s="143">
        <v>7.5839999999999996</v>
      </c>
      <c r="J635" s="144">
        <v>393.99</v>
      </c>
      <c r="K635" s="144">
        <v>7.5839999999999996</v>
      </c>
      <c r="L635" s="144">
        <v>393.99</v>
      </c>
      <c r="M635" s="145">
        <f>K635/L635</f>
        <v>1.9249219523338156E-2</v>
      </c>
      <c r="N635" s="29">
        <v>197.94</v>
      </c>
      <c r="O635" s="146">
        <f>M635*N635</f>
        <v>3.8101905124495543</v>
      </c>
      <c r="P635" s="146">
        <f>M635*60*1000</f>
        <v>1154.9531714002894</v>
      </c>
      <c r="Q635" s="274">
        <f>P635*N635/1000</f>
        <v>228.6114307469733</v>
      </c>
    </row>
    <row r="636" spans="1:17" ht="12.75" customHeight="1">
      <c r="A636" s="63"/>
      <c r="B636" s="18" t="s">
        <v>569</v>
      </c>
      <c r="C636" s="21" t="s">
        <v>586</v>
      </c>
      <c r="D636" s="22">
        <v>22</v>
      </c>
      <c r="E636" s="22" t="s">
        <v>130</v>
      </c>
      <c r="F636" s="143">
        <f>G636+H636+I636</f>
        <v>28.247010000000003</v>
      </c>
      <c r="G636" s="143">
        <v>1.51223</v>
      </c>
      <c r="H636" s="143">
        <v>3.52</v>
      </c>
      <c r="I636" s="143">
        <v>23.214780000000001</v>
      </c>
      <c r="J636" s="144">
        <v>1204.6500000000001</v>
      </c>
      <c r="K636" s="144">
        <f>I636</f>
        <v>23.214780000000001</v>
      </c>
      <c r="L636" s="144">
        <f>J636</f>
        <v>1204.6500000000001</v>
      </c>
      <c r="M636" s="145">
        <f>K636/L636</f>
        <v>1.9270974971983563E-2</v>
      </c>
      <c r="N636" s="29">
        <v>340.84</v>
      </c>
      <c r="O636" s="146">
        <f>M636*N636</f>
        <v>6.5683191094508775</v>
      </c>
      <c r="P636" s="146">
        <f>M636*60*1000</f>
        <v>1156.2584983190138</v>
      </c>
      <c r="Q636" s="274">
        <f>P636*N636/1000</f>
        <v>394.09914656705263</v>
      </c>
    </row>
    <row r="637" spans="1:17" ht="12.75" customHeight="1">
      <c r="A637" s="63"/>
      <c r="B637" s="43" t="s">
        <v>522</v>
      </c>
      <c r="C637" s="21" t="s">
        <v>517</v>
      </c>
      <c r="D637" s="174">
        <v>8</v>
      </c>
      <c r="E637" s="22" t="s">
        <v>130</v>
      </c>
      <c r="F637" s="143">
        <f>G637+H637+I637</f>
        <v>8.2000000000000011</v>
      </c>
      <c r="G637" s="143">
        <v>0.45900000000000002</v>
      </c>
      <c r="H637" s="143">
        <v>0.08</v>
      </c>
      <c r="I637" s="143">
        <v>7.6610000000000005</v>
      </c>
      <c r="J637" s="144">
        <v>396.8</v>
      </c>
      <c r="K637" s="144">
        <v>7.6610000000000005</v>
      </c>
      <c r="L637" s="144">
        <v>396.8</v>
      </c>
      <c r="M637" s="145">
        <f>K637/L637</f>
        <v>1.930695564516129E-2</v>
      </c>
      <c r="N637" s="29">
        <v>220.02</v>
      </c>
      <c r="O637" s="146">
        <f>M637*N637</f>
        <v>4.2479163810483875</v>
      </c>
      <c r="P637" s="146">
        <f>M637*60*1000</f>
        <v>1158.4173387096776</v>
      </c>
      <c r="Q637" s="274">
        <f>P637*N637/1000</f>
        <v>254.87498286290327</v>
      </c>
    </row>
    <row r="638" spans="1:17" ht="12.75" customHeight="1">
      <c r="A638" s="63"/>
      <c r="B638" s="18" t="s">
        <v>481</v>
      </c>
      <c r="C638" s="176" t="s">
        <v>476</v>
      </c>
      <c r="D638" s="177">
        <v>17</v>
      </c>
      <c r="E638" s="177">
        <v>1980</v>
      </c>
      <c r="F638" s="178">
        <v>17.452999999999999</v>
      </c>
      <c r="G638" s="178">
        <v>0.75109999999999999</v>
      </c>
      <c r="H638" s="178">
        <v>2.08</v>
      </c>
      <c r="I638" s="178">
        <v>14.6219</v>
      </c>
      <c r="J638" s="179">
        <v>757.14</v>
      </c>
      <c r="K638" s="179">
        <v>14.6219</v>
      </c>
      <c r="L638" s="179">
        <v>757.14</v>
      </c>
      <c r="M638" s="180">
        <v>1.9312016271759515E-2</v>
      </c>
      <c r="N638" s="181">
        <v>276.42400000000004</v>
      </c>
      <c r="O638" s="182">
        <v>5.3383047859048531</v>
      </c>
      <c r="P638" s="182">
        <v>1158.720976305571</v>
      </c>
      <c r="Q638" s="275">
        <v>320.29828715429119</v>
      </c>
    </row>
    <row r="639" spans="1:17" ht="12.75" customHeight="1">
      <c r="A639" s="63"/>
      <c r="B639" s="18" t="s">
        <v>459</v>
      </c>
      <c r="C639" s="176" t="s">
        <v>457</v>
      </c>
      <c r="D639" s="177">
        <v>45</v>
      </c>
      <c r="E639" s="177">
        <v>1982</v>
      </c>
      <c r="F639" s="178">
        <v>34.216999999999999</v>
      </c>
      <c r="G639" s="178">
        <v>3.5795370000000002</v>
      </c>
      <c r="H639" s="178">
        <v>0.44500000000000001</v>
      </c>
      <c r="I639" s="178">
        <v>30.192464000000001</v>
      </c>
      <c r="J639" s="179">
        <v>1563.22</v>
      </c>
      <c r="K639" s="179">
        <v>30.192464000000001</v>
      </c>
      <c r="L639" s="179">
        <v>1563.22</v>
      </c>
      <c r="M639" s="259">
        <v>1.9314276941185503E-2</v>
      </c>
      <c r="N639" s="181">
        <v>266.61400000000003</v>
      </c>
      <c r="O639" s="182">
        <v>5.1494566323972322</v>
      </c>
      <c r="P639" s="182">
        <v>1158.8566164711303</v>
      </c>
      <c r="Q639" s="275">
        <v>308.96739794383399</v>
      </c>
    </row>
    <row r="640" spans="1:17" ht="12.75" customHeight="1">
      <c r="A640" s="63"/>
      <c r="B640" s="18" t="s">
        <v>168</v>
      </c>
      <c r="C640" s="21" t="s">
        <v>159</v>
      </c>
      <c r="D640" s="22">
        <v>40</v>
      </c>
      <c r="E640" s="22">
        <v>1985</v>
      </c>
      <c r="F640" s="143">
        <f>G640+H640+I640</f>
        <v>42.683</v>
      </c>
      <c r="G640" s="143">
        <v>4.7027800000000006</v>
      </c>
      <c r="H640" s="143">
        <v>6.4</v>
      </c>
      <c r="I640" s="143">
        <v>31.580220000000001</v>
      </c>
      <c r="J640" s="144">
        <v>1630.93</v>
      </c>
      <c r="K640" s="144">
        <v>31.580220000000001</v>
      </c>
      <c r="L640" s="144">
        <v>1630.93</v>
      </c>
      <c r="M640" s="151">
        <f>K640/L640</f>
        <v>1.9363320314176573E-2</v>
      </c>
      <c r="N640" s="29">
        <v>195.655</v>
      </c>
      <c r="O640" s="146">
        <f>M640*N640</f>
        <v>3.7885304360702174</v>
      </c>
      <c r="P640" s="146">
        <f>M640*60*1000</f>
        <v>1161.7992188505943</v>
      </c>
      <c r="Q640" s="274">
        <f>P640*N640/1000</f>
        <v>227.31182616421304</v>
      </c>
    </row>
    <row r="641" spans="1:17" ht="12.75" customHeight="1">
      <c r="A641" s="63"/>
      <c r="B641" s="18" t="s">
        <v>861</v>
      </c>
      <c r="C641" s="21" t="s">
        <v>847</v>
      </c>
      <c r="D641" s="22">
        <v>8</v>
      </c>
      <c r="E641" s="22">
        <v>1960</v>
      </c>
      <c r="F641" s="143">
        <f>SUM(G641+H641+I641)</f>
        <v>8.8230000000000004</v>
      </c>
      <c r="G641" s="143">
        <v>0.45900000000000002</v>
      </c>
      <c r="H641" s="143">
        <v>1.1200000000000001</v>
      </c>
      <c r="I641" s="143">
        <v>7.2439999999999998</v>
      </c>
      <c r="J641" s="144">
        <v>372.64</v>
      </c>
      <c r="K641" s="144">
        <v>7.2439999999999998</v>
      </c>
      <c r="L641" s="144">
        <v>372.64</v>
      </c>
      <c r="M641" s="145">
        <f>K641/L641</f>
        <v>1.9439673679690853E-2</v>
      </c>
      <c r="N641" s="29">
        <v>197.94</v>
      </c>
      <c r="O641" s="146">
        <f>M641*N641</f>
        <v>3.8478890081580075</v>
      </c>
      <c r="P641" s="146">
        <f>M641*60*1000</f>
        <v>1166.3804207814512</v>
      </c>
      <c r="Q641" s="274">
        <f>P641*N641/1000</f>
        <v>230.87334048948043</v>
      </c>
    </row>
    <row r="642" spans="1:17" ht="12.75" customHeight="1">
      <c r="A642" s="63"/>
      <c r="B642" s="43" t="s">
        <v>176</v>
      </c>
      <c r="C642" s="21" t="s">
        <v>171</v>
      </c>
      <c r="D642" s="22">
        <v>12</v>
      </c>
      <c r="E642" s="22" t="s">
        <v>170</v>
      </c>
      <c r="F642" s="143">
        <f>SUM(G642,H642,I642)</f>
        <v>13.109</v>
      </c>
      <c r="G642" s="143">
        <v>0</v>
      </c>
      <c r="H642" s="143">
        <v>0</v>
      </c>
      <c r="I642" s="143">
        <v>13.109</v>
      </c>
      <c r="J642" s="144"/>
      <c r="K642" s="144">
        <f>I642</f>
        <v>13.109</v>
      </c>
      <c r="L642" s="144">
        <v>673.93</v>
      </c>
      <c r="M642" s="151">
        <f>K642/L642</f>
        <v>1.9451575089400978E-2</v>
      </c>
      <c r="N642" s="29">
        <v>215.49</v>
      </c>
      <c r="O642" s="146">
        <f>M642*N642</f>
        <v>4.1916199160150169</v>
      </c>
      <c r="P642" s="146">
        <f>M642*60*1000</f>
        <v>1167.0945053640587</v>
      </c>
      <c r="Q642" s="274">
        <f>P642*N642/1000</f>
        <v>251.49719496090103</v>
      </c>
    </row>
    <row r="643" spans="1:17" ht="12.75" customHeight="1">
      <c r="A643" s="63"/>
      <c r="B643" s="43" t="s">
        <v>250</v>
      </c>
      <c r="C643" s="24" t="s">
        <v>242</v>
      </c>
      <c r="D643" s="18">
        <v>17</v>
      </c>
      <c r="E643" s="18">
        <v>1969</v>
      </c>
      <c r="F643" s="139">
        <f>SUM(G643:I643)</f>
        <v>14.513999999999999</v>
      </c>
      <c r="G643" s="139">
        <v>0</v>
      </c>
      <c r="H643" s="139">
        <v>0</v>
      </c>
      <c r="I643" s="139">
        <v>14.513999999999999</v>
      </c>
      <c r="J643" s="140">
        <v>744.88</v>
      </c>
      <c r="K643" s="140">
        <v>14.513999999999999</v>
      </c>
      <c r="L643" s="140">
        <v>744.88</v>
      </c>
      <c r="M643" s="152">
        <f>K643/L643</f>
        <v>1.948501772097519E-2</v>
      </c>
      <c r="N643" s="30">
        <v>280.3</v>
      </c>
      <c r="O643" s="142">
        <f>M643*N643</f>
        <v>5.4616504671893455</v>
      </c>
      <c r="P643" s="142">
        <f>M643*60*1000</f>
        <v>1169.1010632585112</v>
      </c>
      <c r="Q643" s="273">
        <f>P643*N643/1000</f>
        <v>327.69902803136068</v>
      </c>
    </row>
    <row r="644" spans="1:17" ht="12.75" customHeight="1">
      <c r="A644" s="63"/>
      <c r="B644" s="18" t="s">
        <v>168</v>
      </c>
      <c r="C644" s="21" t="s">
        <v>160</v>
      </c>
      <c r="D644" s="22">
        <v>18</v>
      </c>
      <c r="E644" s="22">
        <v>1989</v>
      </c>
      <c r="F644" s="143">
        <f>G644+H644+I644</f>
        <v>24.596000000000004</v>
      </c>
      <c r="G644" s="143">
        <v>2.0964200000000002</v>
      </c>
      <c r="H644" s="143">
        <v>2.88</v>
      </c>
      <c r="I644" s="143">
        <v>19.619580000000003</v>
      </c>
      <c r="J644" s="144">
        <v>999.98</v>
      </c>
      <c r="K644" s="144">
        <v>19.619580000000003</v>
      </c>
      <c r="L644" s="144">
        <v>999.98</v>
      </c>
      <c r="M644" s="151">
        <f>K644/L644</f>
        <v>1.9619972399447991E-2</v>
      </c>
      <c r="N644" s="29">
        <v>195.655</v>
      </c>
      <c r="O644" s="146">
        <f>M644*N644</f>
        <v>3.8387456998139968</v>
      </c>
      <c r="P644" s="146">
        <f>M644*60*1000</f>
        <v>1177.1983439668793</v>
      </c>
      <c r="Q644" s="274">
        <f>P644*N644/1000</f>
        <v>230.32474198883975</v>
      </c>
    </row>
    <row r="645" spans="1:17" ht="12.75" customHeight="1">
      <c r="A645" s="63"/>
      <c r="B645" s="18" t="s">
        <v>657</v>
      </c>
      <c r="C645" s="24" t="s">
        <v>652</v>
      </c>
      <c r="D645" s="18">
        <v>8</v>
      </c>
      <c r="E645" s="18">
        <v>1962</v>
      </c>
      <c r="F645" s="139">
        <f>SUM(G645+H645+I645)</f>
        <v>8.7000000000000011</v>
      </c>
      <c r="G645" s="139">
        <v>0.5</v>
      </c>
      <c r="H645" s="139">
        <v>1.3</v>
      </c>
      <c r="I645" s="139">
        <v>6.9</v>
      </c>
      <c r="J645" s="140">
        <v>354.74</v>
      </c>
      <c r="K645" s="140">
        <v>6</v>
      </c>
      <c r="L645" s="140">
        <v>305.78699999999998</v>
      </c>
      <c r="M645" s="81">
        <f>SUM(K645/L645)</f>
        <v>1.9621501241059956E-2</v>
      </c>
      <c r="N645" s="30">
        <v>224</v>
      </c>
      <c r="O645" s="142">
        <f>SUM(M645*N645)</f>
        <v>4.39521627799743</v>
      </c>
      <c r="P645" s="142">
        <f>SUM(M645*60*1000)</f>
        <v>1177.2900744635974</v>
      </c>
      <c r="Q645" s="273">
        <f>SUM(O645*60)</f>
        <v>263.71297667984578</v>
      </c>
    </row>
    <row r="646" spans="1:17" ht="12.75" customHeight="1">
      <c r="A646" s="63"/>
      <c r="B646" s="18" t="s">
        <v>168</v>
      </c>
      <c r="C646" s="21" t="s">
        <v>161</v>
      </c>
      <c r="D646" s="22">
        <v>40</v>
      </c>
      <c r="E646" s="22">
        <v>1993</v>
      </c>
      <c r="F646" s="143">
        <f>G646+H646+I646</f>
        <v>49.270539999999997</v>
      </c>
      <c r="G646" s="143">
        <v>4.2495000000000003</v>
      </c>
      <c r="H646" s="143">
        <v>6.08</v>
      </c>
      <c r="I646" s="143">
        <v>38.941040000000001</v>
      </c>
      <c r="J646" s="144">
        <v>1984.3300000000002</v>
      </c>
      <c r="K646" s="144">
        <v>38.941040000000001</v>
      </c>
      <c r="L646" s="144">
        <v>1984.3300000000002</v>
      </c>
      <c r="M646" s="151">
        <f>K646/L646</f>
        <v>1.9624276204058801E-2</v>
      </c>
      <c r="N646" s="29">
        <v>195.655</v>
      </c>
      <c r="O646" s="146">
        <f>M646*N646</f>
        <v>3.8395877607051245</v>
      </c>
      <c r="P646" s="146">
        <f>M646*60*1000</f>
        <v>1177.4565722435279</v>
      </c>
      <c r="Q646" s="274">
        <f>P646*N646/1000</f>
        <v>230.37526564230745</v>
      </c>
    </row>
    <row r="647" spans="1:17" ht="12.75" customHeight="1">
      <c r="A647" s="63"/>
      <c r="B647" s="18" t="s">
        <v>861</v>
      </c>
      <c r="C647" s="21" t="s">
        <v>849</v>
      </c>
      <c r="D647" s="22">
        <v>18</v>
      </c>
      <c r="E647" s="22"/>
      <c r="F647" s="143">
        <f>SUM(G647+H647+I647)</f>
        <v>27.4</v>
      </c>
      <c r="G647" s="143">
        <v>1.71</v>
      </c>
      <c r="H647" s="143">
        <v>2.88</v>
      </c>
      <c r="I647" s="143">
        <v>22.81</v>
      </c>
      <c r="J647" s="144">
        <v>1161.96</v>
      </c>
      <c r="K647" s="144">
        <v>22.81</v>
      </c>
      <c r="L647" s="144">
        <v>1161.96</v>
      </c>
      <c r="M647" s="145">
        <f>K647/L647</f>
        <v>1.9630624117869803E-2</v>
      </c>
      <c r="N647" s="29">
        <v>197.94</v>
      </c>
      <c r="O647" s="146">
        <f>M647*N647</f>
        <v>3.8856857378911487</v>
      </c>
      <c r="P647" s="146">
        <f>M647*60*1000</f>
        <v>1177.8374470721881</v>
      </c>
      <c r="Q647" s="274">
        <f>P647*N647/1000</f>
        <v>233.14114427346891</v>
      </c>
    </row>
    <row r="648" spans="1:17" ht="12.75" customHeight="1">
      <c r="A648" s="63"/>
      <c r="B648" s="43" t="s">
        <v>222</v>
      </c>
      <c r="C648" s="24" t="s">
        <v>212</v>
      </c>
      <c r="D648" s="18">
        <v>92</v>
      </c>
      <c r="E648" s="18">
        <v>1991</v>
      </c>
      <c r="F648" s="139">
        <v>96.4</v>
      </c>
      <c r="G648" s="139">
        <v>8.18</v>
      </c>
      <c r="H648" s="139">
        <v>15.12</v>
      </c>
      <c r="I648" s="139">
        <f>F648-G648-H648</f>
        <v>73.099999999999994</v>
      </c>
      <c r="J648" s="140">
        <v>3722.7</v>
      </c>
      <c r="K648" s="140">
        <f>I648/J648*L648</f>
        <v>69.647548284847019</v>
      </c>
      <c r="L648" s="140">
        <v>3546.88</v>
      </c>
      <c r="M648" s="152">
        <f>K648/L648</f>
        <v>1.9636285491713003E-2</v>
      </c>
      <c r="N648" s="30">
        <v>237.40199999999999</v>
      </c>
      <c r="O648" s="142">
        <f>M648*N648</f>
        <v>4.6616934483036498</v>
      </c>
      <c r="P648" s="142">
        <f>M648*60*1000</f>
        <v>1178.1771295027804</v>
      </c>
      <c r="Q648" s="273">
        <f>P648*N648/1000</f>
        <v>279.70160689821904</v>
      </c>
    </row>
    <row r="649" spans="1:17" ht="12.75" customHeight="1">
      <c r="A649" s="63"/>
      <c r="B649" s="18" t="s">
        <v>819</v>
      </c>
      <c r="C649" s="21" t="s">
        <v>809</v>
      </c>
      <c r="D649" s="22">
        <v>8</v>
      </c>
      <c r="E649" s="22">
        <v>1955</v>
      </c>
      <c r="F649" s="143">
        <v>7.7</v>
      </c>
      <c r="G649" s="143">
        <v>0</v>
      </c>
      <c r="H649" s="143">
        <v>0</v>
      </c>
      <c r="I649" s="143">
        <v>7.7</v>
      </c>
      <c r="J649" s="144">
        <v>391.58</v>
      </c>
      <c r="K649" s="144">
        <v>7.7</v>
      </c>
      <c r="L649" s="144">
        <v>391.58</v>
      </c>
      <c r="M649" s="145">
        <f>K649/L649</f>
        <v>1.966392563460851E-2</v>
      </c>
      <c r="N649" s="29">
        <v>308.89999999999998</v>
      </c>
      <c r="O649" s="146">
        <f>M649*N649</f>
        <v>6.0741866285305681</v>
      </c>
      <c r="P649" s="146">
        <f>M649*60*1000</f>
        <v>1179.8355380765106</v>
      </c>
      <c r="Q649" s="274">
        <f>P649*N649/1000</f>
        <v>364.45119771183408</v>
      </c>
    </row>
    <row r="650" spans="1:17" ht="12.75" customHeight="1">
      <c r="A650" s="63"/>
      <c r="B650" s="18" t="s">
        <v>678</v>
      </c>
      <c r="C650" s="97" t="s">
        <v>677</v>
      </c>
      <c r="D650" s="22">
        <v>20</v>
      </c>
      <c r="E650" s="22">
        <v>1985</v>
      </c>
      <c r="F650" s="143">
        <v>26.3</v>
      </c>
      <c r="G650" s="143">
        <v>1.98</v>
      </c>
      <c r="H650" s="143">
        <v>3.2040000000000002</v>
      </c>
      <c r="I650" s="143">
        <v>21.116</v>
      </c>
      <c r="J650" s="144">
        <v>1072.5999999999999</v>
      </c>
      <c r="K650" s="144">
        <v>21.116</v>
      </c>
      <c r="L650" s="144">
        <v>1072.5999999999999</v>
      </c>
      <c r="M650" s="145">
        <f>K650/L650</f>
        <v>1.9686742494872275E-2</v>
      </c>
      <c r="N650" s="29">
        <v>291.13900000000001</v>
      </c>
      <c r="O650" s="146">
        <f>M650*N650</f>
        <v>5.7315785232146199</v>
      </c>
      <c r="P650" s="146">
        <f>M650*60*1000</f>
        <v>1181.2045496923365</v>
      </c>
      <c r="Q650" s="274">
        <f>P650*N650/1000</f>
        <v>343.89471139287718</v>
      </c>
    </row>
    <row r="651" spans="1:17" ht="12.75" customHeight="1">
      <c r="A651" s="63"/>
      <c r="B651" s="43" t="s">
        <v>375</v>
      </c>
      <c r="C651" s="40" t="s">
        <v>368</v>
      </c>
      <c r="D651" s="41">
        <v>8</v>
      </c>
      <c r="E651" s="41">
        <v>1972</v>
      </c>
      <c r="F651" s="147">
        <v>9.8049999999999997</v>
      </c>
      <c r="G651" s="147">
        <v>0.45746999999999999</v>
      </c>
      <c r="H651" s="147">
        <v>0.67</v>
      </c>
      <c r="I651" s="147">
        <v>8.6775310000000001</v>
      </c>
      <c r="J651" s="148">
        <v>440.39</v>
      </c>
      <c r="K651" s="148">
        <v>8.6775310000000001</v>
      </c>
      <c r="L651" s="148">
        <v>440.39</v>
      </c>
      <c r="M651" s="149">
        <v>1.9704196280569495E-2</v>
      </c>
      <c r="N651" s="42">
        <v>278.93100000000004</v>
      </c>
      <c r="O651" s="150">
        <v>5.4961111727355307</v>
      </c>
      <c r="P651" s="150">
        <v>1182.2517768341695</v>
      </c>
      <c r="Q651" s="276">
        <v>329.76667036413181</v>
      </c>
    </row>
    <row r="652" spans="1:17" ht="12.75" customHeight="1">
      <c r="A652" s="63"/>
      <c r="B652" s="43" t="s">
        <v>759</v>
      </c>
      <c r="C652" s="21" t="s">
        <v>744</v>
      </c>
      <c r="D652" s="22">
        <v>20</v>
      </c>
      <c r="E652" s="22">
        <v>1965</v>
      </c>
      <c r="F652" s="143">
        <v>25.914000000000001</v>
      </c>
      <c r="G652" s="143">
        <v>2.4860000000000002</v>
      </c>
      <c r="H652" s="143">
        <v>3.2</v>
      </c>
      <c r="I652" s="143">
        <f>F652-G652-H652</f>
        <v>20.228000000000002</v>
      </c>
      <c r="J652" s="144">
        <v>1026.23</v>
      </c>
      <c r="K652" s="144">
        <v>20.227</v>
      </c>
      <c r="L652" s="144">
        <v>1026.23</v>
      </c>
      <c r="M652" s="145">
        <f>K652/L652</f>
        <v>1.9710006528750865E-2</v>
      </c>
      <c r="N652" s="29">
        <v>188.679</v>
      </c>
      <c r="O652" s="146">
        <f>M652*N652</f>
        <v>3.7188643218381845</v>
      </c>
      <c r="P652" s="146">
        <f>M652*60*1000</f>
        <v>1182.6003917250518</v>
      </c>
      <c r="Q652" s="274">
        <f>P652*N652/1000</f>
        <v>223.13185931029108</v>
      </c>
    </row>
    <row r="653" spans="1:17" ht="12.75" customHeight="1">
      <c r="A653" s="63"/>
      <c r="B653" s="18" t="s">
        <v>921</v>
      </c>
      <c r="C653" s="24" t="s">
        <v>908</v>
      </c>
      <c r="D653" s="18">
        <v>25</v>
      </c>
      <c r="E653" s="18">
        <v>1940</v>
      </c>
      <c r="F653" s="139">
        <v>37.439</v>
      </c>
      <c r="G653" s="139">
        <v>3.4763169999999999</v>
      </c>
      <c r="H653" s="139">
        <v>3.52</v>
      </c>
      <c r="I653" s="139">
        <v>30.442682000000001</v>
      </c>
      <c r="J653" s="140">
        <v>1544.26</v>
      </c>
      <c r="K653" s="140">
        <v>30.442682000000001</v>
      </c>
      <c r="L653" s="140">
        <v>1544.26</v>
      </c>
      <c r="M653" s="81">
        <v>1.9713443332081387E-2</v>
      </c>
      <c r="N653" s="30">
        <v>254.07900000000001</v>
      </c>
      <c r="O653" s="142">
        <v>5.0087719683719065</v>
      </c>
      <c r="P653" s="142">
        <v>1182.8065999248834</v>
      </c>
      <c r="Q653" s="273">
        <v>300.52631810231441</v>
      </c>
    </row>
    <row r="654" spans="1:17" ht="12.75" customHeight="1">
      <c r="A654" s="63"/>
      <c r="B654" s="43" t="s">
        <v>315</v>
      </c>
      <c r="C654" s="44" t="s">
        <v>309</v>
      </c>
      <c r="D654" s="45">
        <v>12</v>
      </c>
      <c r="E654" s="45">
        <v>1971</v>
      </c>
      <c r="F654" s="153">
        <v>10.629099999999999</v>
      </c>
      <c r="G654" s="153">
        <v>0</v>
      </c>
      <c r="H654" s="153">
        <v>0</v>
      </c>
      <c r="I654" s="153">
        <v>10.629102</v>
      </c>
      <c r="J654" s="154">
        <v>538.79999999999995</v>
      </c>
      <c r="K654" s="154">
        <v>10.629102</v>
      </c>
      <c r="L654" s="154">
        <v>538.79999999999995</v>
      </c>
      <c r="M654" s="155">
        <v>1.9727360801781738E-2</v>
      </c>
      <c r="N654" s="46">
        <v>258.221</v>
      </c>
      <c r="O654" s="156">
        <v>5.0940188335968823</v>
      </c>
      <c r="P654" s="156">
        <v>1183.6416481069043</v>
      </c>
      <c r="Q654" s="271">
        <v>305.64113001581291</v>
      </c>
    </row>
    <row r="655" spans="1:17" ht="12.75" customHeight="1">
      <c r="A655" s="63"/>
      <c r="B655" s="43" t="s">
        <v>792</v>
      </c>
      <c r="C655" s="21" t="s">
        <v>783</v>
      </c>
      <c r="D655" s="22">
        <v>25</v>
      </c>
      <c r="E655" s="22">
        <v>1987</v>
      </c>
      <c r="F655" s="143">
        <v>32.970999999999997</v>
      </c>
      <c r="G655" s="143">
        <v>2.2429999999999999</v>
      </c>
      <c r="H655" s="143">
        <v>4</v>
      </c>
      <c r="I655" s="143">
        <v>26.728000000000002</v>
      </c>
      <c r="J655" s="144">
        <v>1353.45</v>
      </c>
      <c r="K655" s="144">
        <v>26.728000000000002</v>
      </c>
      <c r="L655" s="144">
        <v>1353.45</v>
      </c>
      <c r="M655" s="145">
        <f>K655/L655</f>
        <v>1.9748051276367803E-2</v>
      </c>
      <c r="N655" s="29">
        <v>260.29199999999997</v>
      </c>
      <c r="O655" s="146">
        <f>M655*N655</f>
        <v>5.140259762828328</v>
      </c>
      <c r="P655" s="146">
        <f>M655*60*1000</f>
        <v>1184.883076582068</v>
      </c>
      <c r="Q655" s="274">
        <f>P655*N655/1000</f>
        <v>308.41558576969959</v>
      </c>
    </row>
    <row r="656" spans="1:17" ht="12.75" customHeight="1">
      <c r="A656" s="63"/>
      <c r="B656" s="18" t="s">
        <v>115</v>
      </c>
      <c r="C656" s="21" t="s">
        <v>111</v>
      </c>
      <c r="D656" s="22">
        <v>20</v>
      </c>
      <c r="E656" s="22">
        <v>1983</v>
      </c>
      <c r="F656" s="143">
        <v>25.852</v>
      </c>
      <c r="G656" s="143">
        <v>2.109</v>
      </c>
      <c r="H656" s="143">
        <v>3.2</v>
      </c>
      <c r="I656" s="143">
        <v>20.542000000000002</v>
      </c>
      <c r="J656" s="144">
        <v>1040</v>
      </c>
      <c r="K656" s="144">
        <v>20.542000000000002</v>
      </c>
      <c r="L656" s="144">
        <v>1040</v>
      </c>
      <c r="M656" s="151">
        <f>K656/L656</f>
        <v>1.975192307692308E-2</v>
      </c>
      <c r="N656" s="29">
        <v>240.6</v>
      </c>
      <c r="O656" s="146">
        <f>M656*N656</f>
        <v>4.7523126923076928</v>
      </c>
      <c r="P656" s="146">
        <f>M656*60*1000</f>
        <v>1185.1153846153848</v>
      </c>
      <c r="Q656" s="274">
        <f>P656*N656/1000</f>
        <v>285.13876153846155</v>
      </c>
    </row>
    <row r="657" spans="1:17" ht="12.75" customHeight="1">
      <c r="A657" s="63"/>
      <c r="B657" s="43" t="s">
        <v>176</v>
      </c>
      <c r="C657" s="21" t="s">
        <v>178</v>
      </c>
      <c r="D657" s="22">
        <v>6</v>
      </c>
      <c r="E657" s="22" t="s">
        <v>170</v>
      </c>
      <c r="F657" s="143">
        <f>SUM(G657,H657,I657)</f>
        <v>6.508</v>
      </c>
      <c r="G657" s="143">
        <v>0.27200000000000002</v>
      </c>
      <c r="H657" s="143">
        <v>0.96</v>
      </c>
      <c r="I657" s="143">
        <v>5.2759999999999998</v>
      </c>
      <c r="J657" s="144"/>
      <c r="K657" s="144">
        <f>I657</f>
        <v>5.2759999999999998</v>
      </c>
      <c r="L657" s="144">
        <v>267.10000000000002</v>
      </c>
      <c r="M657" s="151">
        <f>K657/L657</f>
        <v>1.9752901535005613E-2</v>
      </c>
      <c r="N657" s="29">
        <v>215.49</v>
      </c>
      <c r="O657" s="146">
        <f>M657*N657</f>
        <v>4.2565527517783597</v>
      </c>
      <c r="P657" s="146">
        <f>M657*60*1000</f>
        <v>1185.1740921003366</v>
      </c>
      <c r="Q657" s="274">
        <f>P657*N657/1000</f>
        <v>255.39316510670156</v>
      </c>
    </row>
    <row r="658" spans="1:17" ht="12.75" customHeight="1">
      <c r="A658" s="63"/>
      <c r="B658" s="18" t="s">
        <v>115</v>
      </c>
      <c r="C658" s="21" t="s">
        <v>106</v>
      </c>
      <c r="D658" s="22">
        <v>20</v>
      </c>
      <c r="E658" s="22">
        <v>1984</v>
      </c>
      <c r="F658" s="143">
        <v>26.151</v>
      </c>
      <c r="G658" s="143">
        <v>1.877</v>
      </c>
      <c r="H658" s="143">
        <v>3.2</v>
      </c>
      <c r="I658" s="143">
        <v>21.073</v>
      </c>
      <c r="J658" s="144">
        <v>1066.7</v>
      </c>
      <c r="K658" s="144">
        <v>21.073</v>
      </c>
      <c r="L658" s="144">
        <v>1066.7</v>
      </c>
      <c r="M658" s="151">
        <f>K658/L658</f>
        <v>1.9755320146245429E-2</v>
      </c>
      <c r="N658" s="29">
        <v>240.6</v>
      </c>
      <c r="O658" s="146">
        <f>M658*N658</f>
        <v>4.7531300271866499</v>
      </c>
      <c r="P658" s="146">
        <f>M658*60*1000</f>
        <v>1185.3192087747257</v>
      </c>
      <c r="Q658" s="274">
        <f>P658*N658/1000</f>
        <v>285.18780163119897</v>
      </c>
    </row>
    <row r="659" spans="1:17" ht="12.75" customHeight="1">
      <c r="A659" s="63"/>
      <c r="B659" s="43" t="s">
        <v>375</v>
      </c>
      <c r="C659" s="40" t="s">
        <v>369</v>
      </c>
      <c r="D659" s="41">
        <v>17</v>
      </c>
      <c r="E659" s="41">
        <v>1983</v>
      </c>
      <c r="F659" s="147">
        <v>26.864000000000001</v>
      </c>
      <c r="G659" s="147">
        <v>1.1560680000000001</v>
      </c>
      <c r="H659" s="147">
        <v>2.88</v>
      </c>
      <c r="I659" s="147">
        <v>22.827929000000001</v>
      </c>
      <c r="J659" s="148">
        <v>1153.81</v>
      </c>
      <c r="K659" s="148">
        <v>22.827929000000001</v>
      </c>
      <c r="L659" s="148">
        <v>1153.81</v>
      </c>
      <c r="M659" s="149">
        <v>1.9784825057851816E-2</v>
      </c>
      <c r="N659" s="42">
        <v>278.93100000000004</v>
      </c>
      <c r="O659" s="150">
        <v>5.5186010382116653</v>
      </c>
      <c r="P659" s="150">
        <v>1187.0895034711089</v>
      </c>
      <c r="Q659" s="276">
        <v>331.11606229269995</v>
      </c>
    </row>
    <row r="660" spans="1:17" ht="12.75" customHeight="1">
      <c r="A660" s="63"/>
      <c r="B660" s="18" t="s">
        <v>426</v>
      </c>
      <c r="C660" s="175" t="s">
        <v>420</v>
      </c>
      <c r="D660" s="157">
        <v>8</v>
      </c>
      <c r="E660" s="157">
        <v>1980</v>
      </c>
      <c r="F660" s="158">
        <v>14.426</v>
      </c>
      <c r="G660" s="158">
        <v>0.71399999999999997</v>
      </c>
      <c r="H660" s="158">
        <v>1.28</v>
      </c>
      <c r="I660" s="158">
        <v>12.432001</v>
      </c>
      <c r="J660" s="159">
        <v>627.78</v>
      </c>
      <c r="K660" s="159">
        <v>12.432001</v>
      </c>
      <c r="L660" s="159">
        <v>627.78</v>
      </c>
      <c r="M660" s="160">
        <v>1.9803117334097932E-2</v>
      </c>
      <c r="N660" s="161">
        <v>273.37200000000001</v>
      </c>
      <c r="O660" s="162">
        <v>5.4136177918570203</v>
      </c>
      <c r="P660" s="162">
        <v>1188.1870400458758</v>
      </c>
      <c r="Q660" s="272">
        <v>324.81706751142116</v>
      </c>
    </row>
    <row r="661" spans="1:17" ht="12.75" customHeight="1">
      <c r="A661" s="63"/>
      <c r="B661" s="18" t="s">
        <v>481</v>
      </c>
      <c r="C661" s="176" t="s">
        <v>477</v>
      </c>
      <c r="D661" s="177">
        <v>14</v>
      </c>
      <c r="E661" s="177">
        <v>1984</v>
      </c>
      <c r="F661" s="178">
        <v>17.893000000000001</v>
      </c>
      <c r="G661" s="178">
        <v>1.078365</v>
      </c>
      <c r="H661" s="178">
        <v>2.0680000000000001</v>
      </c>
      <c r="I661" s="178">
        <v>14.746637</v>
      </c>
      <c r="J661" s="179">
        <v>744.57</v>
      </c>
      <c r="K661" s="179">
        <v>14.746637</v>
      </c>
      <c r="L661" s="179">
        <v>744.57</v>
      </c>
      <c r="M661" s="180">
        <v>1.9805575029883019E-2</v>
      </c>
      <c r="N661" s="181">
        <v>276.42400000000004</v>
      </c>
      <c r="O661" s="182">
        <v>5.474736272060384</v>
      </c>
      <c r="P661" s="182">
        <v>1188.3345017929812</v>
      </c>
      <c r="Q661" s="275">
        <v>328.4841763236231</v>
      </c>
    </row>
    <row r="662" spans="1:17" ht="12.75" customHeight="1">
      <c r="A662" s="63"/>
      <c r="B662" s="18" t="s">
        <v>426</v>
      </c>
      <c r="C662" s="175" t="s">
        <v>421</v>
      </c>
      <c r="D662" s="157">
        <v>45</v>
      </c>
      <c r="E662" s="157">
        <v>1973</v>
      </c>
      <c r="F662" s="158">
        <v>23.373000000000001</v>
      </c>
      <c r="G662" s="158">
        <v>0</v>
      </c>
      <c r="H662" s="158">
        <v>0</v>
      </c>
      <c r="I662" s="158">
        <v>23.372995</v>
      </c>
      <c r="J662" s="159">
        <v>1179.28</v>
      </c>
      <c r="K662" s="159">
        <v>23.372995</v>
      </c>
      <c r="L662" s="159">
        <v>1179.28</v>
      </c>
      <c r="M662" s="160">
        <v>1.9819716267553085E-2</v>
      </c>
      <c r="N662" s="161">
        <v>273.37200000000001</v>
      </c>
      <c r="O662" s="162">
        <v>5.4181554754935224</v>
      </c>
      <c r="P662" s="162">
        <v>1189.182976053185</v>
      </c>
      <c r="Q662" s="272">
        <v>325.08932852961129</v>
      </c>
    </row>
    <row r="663" spans="1:17" ht="12.75" customHeight="1">
      <c r="A663" s="63"/>
      <c r="B663" s="43" t="s">
        <v>28</v>
      </c>
      <c r="C663" s="21" t="s">
        <v>49</v>
      </c>
      <c r="D663" s="22">
        <v>8</v>
      </c>
      <c r="E663" s="22" t="s">
        <v>35</v>
      </c>
      <c r="F663" s="143">
        <f>+G663+H663+I663</f>
        <v>9.8339999999999996</v>
      </c>
      <c r="G663" s="143">
        <v>0.53153099999999998</v>
      </c>
      <c r="H663" s="143">
        <v>1.28</v>
      </c>
      <c r="I663" s="143">
        <v>8.0224689999999992</v>
      </c>
      <c r="J663" s="144">
        <v>403.93</v>
      </c>
      <c r="K663" s="144">
        <v>8.0224689999999992</v>
      </c>
      <c r="L663" s="144">
        <v>403.93</v>
      </c>
      <c r="M663" s="151">
        <f>K663/L663</f>
        <v>1.9861037803579826E-2</v>
      </c>
      <c r="N663" s="29">
        <v>260.29199999999997</v>
      </c>
      <c r="O663" s="146">
        <f>M663*N663</f>
        <v>5.1696692519693999</v>
      </c>
      <c r="P663" s="146">
        <f>M663*60*1000</f>
        <v>1191.6622682147895</v>
      </c>
      <c r="Q663" s="274">
        <f>P663*N663/1000</f>
        <v>310.18015511816395</v>
      </c>
    </row>
    <row r="664" spans="1:17" ht="12.75" customHeight="1">
      <c r="A664" s="63"/>
      <c r="B664" s="43" t="s">
        <v>792</v>
      </c>
      <c r="C664" s="21" t="s">
        <v>779</v>
      </c>
      <c r="D664" s="22">
        <v>12</v>
      </c>
      <c r="E664" s="22">
        <v>1960</v>
      </c>
      <c r="F664" s="143">
        <v>14.125999999999999</v>
      </c>
      <c r="G664" s="143">
        <v>1.1140000000000001</v>
      </c>
      <c r="H664" s="143">
        <v>1.92</v>
      </c>
      <c r="I664" s="143">
        <v>11.092000000000001</v>
      </c>
      <c r="J664" s="144">
        <v>557.91</v>
      </c>
      <c r="K664" s="144">
        <v>8.3979999999999997</v>
      </c>
      <c r="L664" s="144">
        <v>422.39</v>
      </c>
      <c r="M664" s="145">
        <f>K664/L664</f>
        <v>1.9882099481521816E-2</v>
      </c>
      <c r="N664" s="29">
        <v>260.29199999999997</v>
      </c>
      <c r="O664" s="146">
        <f>M664*N664</f>
        <v>5.175151438244276</v>
      </c>
      <c r="P664" s="146">
        <f>M664*60*1000</f>
        <v>1192.9259688913089</v>
      </c>
      <c r="Q664" s="274">
        <f>P664*N664/1000</f>
        <v>310.50908629465658</v>
      </c>
    </row>
    <row r="665" spans="1:17" ht="12.75" customHeight="1">
      <c r="A665" s="63"/>
      <c r="B665" s="18" t="s">
        <v>426</v>
      </c>
      <c r="C665" s="175" t="s">
        <v>422</v>
      </c>
      <c r="D665" s="157">
        <v>12</v>
      </c>
      <c r="E665" s="157">
        <v>1972</v>
      </c>
      <c r="F665" s="158">
        <v>12.267200000000001</v>
      </c>
      <c r="G665" s="158">
        <v>1.53</v>
      </c>
      <c r="H665" s="158">
        <v>0</v>
      </c>
      <c r="I665" s="158">
        <v>10.7372</v>
      </c>
      <c r="J665" s="159">
        <v>538.39</v>
      </c>
      <c r="K665" s="159">
        <v>10.7372</v>
      </c>
      <c r="L665" s="159">
        <v>538.39</v>
      </c>
      <c r="M665" s="160">
        <v>1.994316387748658E-2</v>
      </c>
      <c r="N665" s="161">
        <v>273.37200000000001</v>
      </c>
      <c r="O665" s="162">
        <v>5.4519025955162617</v>
      </c>
      <c r="P665" s="162">
        <v>1196.5898326491949</v>
      </c>
      <c r="Q665" s="272">
        <v>327.11415573097571</v>
      </c>
    </row>
    <row r="666" spans="1:17" ht="12.75" customHeight="1">
      <c r="A666" s="63"/>
      <c r="B666" s="43" t="s">
        <v>315</v>
      </c>
      <c r="C666" s="44" t="s">
        <v>310</v>
      </c>
      <c r="D666" s="45">
        <v>8</v>
      </c>
      <c r="E666" s="45">
        <v>1962</v>
      </c>
      <c r="F666" s="153">
        <v>8.86</v>
      </c>
      <c r="G666" s="153">
        <v>0.56100000000000005</v>
      </c>
      <c r="H666" s="153">
        <v>0.97</v>
      </c>
      <c r="I666" s="153">
        <v>7.3289999999999997</v>
      </c>
      <c r="J666" s="154">
        <v>366.73</v>
      </c>
      <c r="K666" s="154">
        <v>7.3289999999999997</v>
      </c>
      <c r="L666" s="154">
        <v>366.73</v>
      </c>
      <c r="M666" s="155">
        <v>1.9984729910288223E-2</v>
      </c>
      <c r="N666" s="46">
        <v>258.221</v>
      </c>
      <c r="O666" s="156">
        <v>5.1604769421645349</v>
      </c>
      <c r="P666" s="156">
        <v>1199.0837946172935</v>
      </c>
      <c r="Q666" s="271">
        <v>309.62861652987215</v>
      </c>
    </row>
    <row r="667" spans="1:17" ht="12.75" customHeight="1">
      <c r="A667" s="63"/>
      <c r="B667" s="18" t="s">
        <v>921</v>
      </c>
      <c r="C667" s="24" t="s">
        <v>909</v>
      </c>
      <c r="D667" s="18">
        <v>87</v>
      </c>
      <c r="E667" s="18">
        <v>1983</v>
      </c>
      <c r="F667" s="139">
        <v>91.441999999999993</v>
      </c>
      <c r="G667" s="139">
        <v>9.5941810000000007</v>
      </c>
      <c r="H667" s="139">
        <v>14.08</v>
      </c>
      <c r="I667" s="139">
        <v>67.767831999999999</v>
      </c>
      <c r="J667" s="140">
        <v>3382.64</v>
      </c>
      <c r="K667" s="140">
        <v>67.767831999999999</v>
      </c>
      <c r="L667" s="140">
        <v>3382.64</v>
      </c>
      <c r="M667" s="81">
        <v>2.0034006574746351E-2</v>
      </c>
      <c r="N667" s="30">
        <v>254.07900000000001</v>
      </c>
      <c r="O667" s="142">
        <v>5.0902203565049779</v>
      </c>
      <c r="P667" s="142">
        <v>1202.040394484781</v>
      </c>
      <c r="Q667" s="273">
        <v>305.4132213902987</v>
      </c>
    </row>
    <row r="668" spans="1:17" ht="12.75" customHeight="1">
      <c r="A668" s="63"/>
      <c r="B668" s="18" t="s">
        <v>564</v>
      </c>
      <c r="C668" s="163" t="s">
        <v>557</v>
      </c>
      <c r="D668" s="164">
        <v>12</v>
      </c>
      <c r="E668" s="165" t="s">
        <v>130</v>
      </c>
      <c r="F668" s="166">
        <v>15.84</v>
      </c>
      <c r="G668" s="166">
        <v>1.54</v>
      </c>
      <c r="H668" s="166">
        <v>1.92</v>
      </c>
      <c r="I668" s="166">
        <v>12.38</v>
      </c>
      <c r="J668" s="167">
        <v>617.34</v>
      </c>
      <c r="K668" s="168">
        <v>12.38</v>
      </c>
      <c r="L668" s="167">
        <v>617.34</v>
      </c>
      <c r="M668" s="169">
        <f>K668/L668</f>
        <v>2.0053779116856189E-2</v>
      </c>
      <c r="N668" s="170">
        <v>223.8</v>
      </c>
      <c r="O668" s="171">
        <f>M668*N668</f>
        <v>4.4880357663524153</v>
      </c>
      <c r="P668" s="171">
        <f>M668*60*1000</f>
        <v>1203.2267470113713</v>
      </c>
      <c r="Q668" s="277">
        <f>P668*N668/1000</f>
        <v>269.28214598114494</v>
      </c>
    </row>
    <row r="669" spans="1:17" ht="12.75" customHeight="1">
      <c r="A669" s="63"/>
      <c r="B669" s="18" t="s">
        <v>819</v>
      </c>
      <c r="C669" s="21" t="s">
        <v>810</v>
      </c>
      <c r="D669" s="22">
        <v>8</v>
      </c>
      <c r="E669" s="22">
        <v>1955</v>
      </c>
      <c r="F669" s="143">
        <v>9.8000000000000007</v>
      </c>
      <c r="G669" s="143">
        <v>0.76</v>
      </c>
      <c r="H669" s="143">
        <v>1.2</v>
      </c>
      <c r="I669" s="143">
        <v>7.83</v>
      </c>
      <c r="J669" s="144">
        <v>390.37</v>
      </c>
      <c r="K669" s="144">
        <v>7.83</v>
      </c>
      <c r="L669" s="144">
        <v>390.37</v>
      </c>
      <c r="M669" s="145">
        <f>K669/L669</f>
        <v>2.0057893793068115E-2</v>
      </c>
      <c r="N669" s="29">
        <v>308.89999999999998</v>
      </c>
      <c r="O669" s="146">
        <f>M669*N669</f>
        <v>6.1958833926787404</v>
      </c>
      <c r="P669" s="146">
        <f>M669*60*1000</f>
        <v>1203.4736275840869</v>
      </c>
      <c r="Q669" s="274">
        <f>P669*N669/1000</f>
        <v>371.75300356072444</v>
      </c>
    </row>
    <row r="670" spans="1:17" ht="12.75" customHeight="1">
      <c r="A670" s="63"/>
      <c r="B670" s="43" t="s">
        <v>792</v>
      </c>
      <c r="C670" s="21" t="s">
        <v>782</v>
      </c>
      <c r="D670" s="22">
        <v>20</v>
      </c>
      <c r="E670" s="22">
        <v>1982</v>
      </c>
      <c r="F670" s="143">
        <v>23.609000000000002</v>
      </c>
      <c r="G670" s="143">
        <v>1.5069999999999999</v>
      </c>
      <c r="H670" s="143">
        <v>2.88</v>
      </c>
      <c r="I670" s="143">
        <v>19.222000000000001</v>
      </c>
      <c r="J670" s="144">
        <v>1048.75</v>
      </c>
      <c r="K670" s="144">
        <v>18.861999999999998</v>
      </c>
      <c r="L670" s="144">
        <v>939.76</v>
      </c>
      <c r="M670" s="145">
        <f>K670/L670</f>
        <v>2.0071081978377456E-2</v>
      </c>
      <c r="N670" s="29">
        <v>260.29199999999997</v>
      </c>
      <c r="O670" s="146">
        <f>M670*N670</f>
        <v>5.2243420703158243</v>
      </c>
      <c r="P670" s="146">
        <f>M670*60*1000</f>
        <v>1204.2649187026473</v>
      </c>
      <c r="Q670" s="274">
        <f>P670*N670/1000</f>
        <v>313.46052421894944</v>
      </c>
    </row>
    <row r="671" spans="1:17" ht="12.75" customHeight="1">
      <c r="A671" s="63"/>
      <c r="B671" s="43" t="s">
        <v>176</v>
      </c>
      <c r="C671" s="21" t="s">
        <v>174</v>
      </c>
      <c r="D671" s="22">
        <v>8</v>
      </c>
      <c r="E671" s="22" t="s">
        <v>170</v>
      </c>
      <c r="F671" s="143">
        <f>SUM(G671,H671,I671)</f>
        <v>7.9029999999999996</v>
      </c>
      <c r="G671" s="143">
        <v>5.3999999999999999E-2</v>
      </c>
      <c r="H671" s="143">
        <v>0.02</v>
      </c>
      <c r="I671" s="143">
        <v>7.8289999999999997</v>
      </c>
      <c r="J671" s="144"/>
      <c r="K671" s="144">
        <f>I671</f>
        <v>7.8289999999999997</v>
      </c>
      <c r="L671" s="144">
        <v>389.52</v>
      </c>
      <c r="M671" s="151">
        <f>K671/L671</f>
        <v>2.0099096323680427E-2</v>
      </c>
      <c r="N671" s="29">
        <v>215.49</v>
      </c>
      <c r="O671" s="146">
        <f>M671*N671</f>
        <v>4.3311542667898957</v>
      </c>
      <c r="P671" s="146">
        <f>M671*60*1000</f>
        <v>1205.9457794208254</v>
      </c>
      <c r="Q671" s="274">
        <f>P671*N671/1000</f>
        <v>259.86925600739369</v>
      </c>
    </row>
    <row r="672" spans="1:17" ht="12.75" customHeight="1">
      <c r="A672" s="63"/>
      <c r="B672" s="43" t="s">
        <v>792</v>
      </c>
      <c r="C672" s="21" t="s">
        <v>781</v>
      </c>
      <c r="D672" s="22">
        <v>55</v>
      </c>
      <c r="E672" s="22">
        <v>1986</v>
      </c>
      <c r="F672" s="143">
        <v>68.052999999999997</v>
      </c>
      <c r="G672" s="143">
        <v>4.798</v>
      </c>
      <c r="H672" s="143">
        <v>8.8000000000000007</v>
      </c>
      <c r="I672" s="143">
        <v>54.454999999999998</v>
      </c>
      <c r="J672" s="144">
        <v>2708.93</v>
      </c>
      <c r="K672" s="144">
        <v>54.454999999999998</v>
      </c>
      <c r="L672" s="144">
        <v>2708.93</v>
      </c>
      <c r="M672" s="145">
        <f>K672/L672</f>
        <v>2.010203290598133E-2</v>
      </c>
      <c r="N672" s="29">
        <v>260.29199999999997</v>
      </c>
      <c r="O672" s="146">
        <f>M672*N672</f>
        <v>5.2323983491636916</v>
      </c>
      <c r="P672" s="146">
        <f>M672*60*1000</f>
        <v>1206.1219743588797</v>
      </c>
      <c r="Q672" s="274">
        <f>P672*N672/1000</f>
        <v>313.94390094982145</v>
      </c>
    </row>
    <row r="673" spans="1:17" ht="12.75" customHeight="1">
      <c r="A673" s="63"/>
      <c r="B673" s="18" t="s">
        <v>115</v>
      </c>
      <c r="C673" s="21" t="s">
        <v>114</v>
      </c>
      <c r="D673" s="22">
        <v>20</v>
      </c>
      <c r="E673" s="22">
        <v>1981</v>
      </c>
      <c r="F673" s="143">
        <v>26.794</v>
      </c>
      <c r="G673" s="143">
        <v>3.0910000000000002</v>
      </c>
      <c r="H673" s="143">
        <v>3.2</v>
      </c>
      <c r="I673" s="143">
        <v>20.501999999999999</v>
      </c>
      <c r="J673" s="144">
        <v>1019.7</v>
      </c>
      <c r="K673" s="144">
        <v>20.501999999999999</v>
      </c>
      <c r="L673" s="144">
        <v>1019.7</v>
      </c>
      <c r="M673" s="151">
        <f>K673/L673</f>
        <v>2.0105913503971753E-2</v>
      </c>
      <c r="N673" s="29">
        <v>240.6</v>
      </c>
      <c r="O673" s="146">
        <f>M673*N673</f>
        <v>4.8374827890556036</v>
      </c>
      <c r="P673" s="146">
        <f>M673*60*1000</f>
        <v>1206.3548102383052</v>
      </c>
      <c r="Q673" s="274">
        <f>P673*N673/1000</f>
        <v>290.24896734333618</v>
      </c>
    </row>
    <row r="674" spans="1:17" ht="12.75" customHeight="1">
      <c r="A674" s="63"/>
      <c r="B674" s="43" t="s">
        <v>176</v>
      </c>
      <c r="C674" s="21" t="s">
        <v>173</v>
      </c>
      <c r="D674" s="22">
        <v>35</v>
      </c>
      <c r="E674" s="22" t="s">
        <v>170</v>
      </c>
      <c r="F674" s="143">
        <f>SUM(G674,H674,I674)</f>
        <v>24.71</v>
      </c>
      <c r="G674" s="143">
        <v>0</v>
      </c>
      <c r="H674" s="143">
        <v>0</v>
      </c>
      <c r="I674" s="143">
        <v>24.71</v>
      </c>
      <c r="J674" s="144"/>
      <c r="K674" s="144">
        <f>I674</f>
        <v>24.71</v>
      </c>
      <c r="L674" s="144">
        <v>1228.48</v>
      </c>
      <c r="M674" s="151">
        <f>K674/L674</f>
        <v>2.0114287574889294E-2</v>
      </c>
      <c r="N674" s="29">
        <v>215.49</v>
      </c>
      <c r="O674" s="146">
        <f>M674*N674</f>
        <v>4.3344278295128937</v>
      </c>
      <c r="P674" s="146">
        <f>M674*60*1000</f>
        <v>1206.8572544933575</v>
      </c>
      <c r="Q674" s="274">
        <f>P674*N674/1000</f>
        <v>260.06566977077364</v>
      </c>
    </row>
    <row r="675" spans="1:17" ht="12.75" customHeight="1">
      <c r="A675" s="63"/>
      <c r="B675" s="18" t="s">
        <v>168</v>
      </c>
      <c r="C675" s="21" t="s">
        <v>162</v>
      </c>
      <c r="D675" s="22">
        <v>40</v>
      </c>
      <c r="E675" s="22">
        <v>1986</v>
      </c>
      <c r="F675" s="143">
        <f>G675+H675+I675</f>
        <v>43.074000000000005</v>
      </c>
      <c r="G675" s="143">
        <v>3.2296200000000002</v>
      </c>
      <c r="H675" s="143">
        <v>6.4</v>
      </c>
      <c r="I675" s="143">
        <v>33.444380000000002</v>
      </c>
      <c r="J675" s="144">
        <v>1658.75</v>
      </c>
      <c r="K675" s="144">
        <v>33.444380000000002</v>
      </c>
      <c r="L675" s="144">
        <v>1658.75</v>
      </c>
      <c r="M675" s="151">
        <f>K675/L675</f>
        <v>2.0162399397136398E-2</v>
      </c>
      <c r="N675" s="29">
        <v>195.655</v>
      </c>
      <c r="O675" s="146">
        <f>M675*N675</f>
        <v>3.9448742540467219</v>
      </c>
      <c r="P675" s="146">
        <f>M675*60*1000</f>
        <v>1209.743963828184</v>
      </c>
      <c r="Q675" s="274">
        <f>P675*N675/1000</f>
        <v>236.69245524280333</v>
      </c>
    </row>
    <row r="676" spans="1:17" ht="12.75" customHeight="1">
      <c r="A676" s="63"/>
      <c r="B676" s="18" t="s">
        <v>921</v>
      </c>
      <c r="C676" s="24" t="s">
        <v>910</v>
      </c>
      <c r="D676" s="18">
        <v>48</v>
      </c>
      <c r="E676" s="18">
        <v>1963</v>
      </c>
      <c r="F676" s="139">
        <v>45.375</v>
      </c>
      <c r="G676" s="139">
        <v>6.2237150000000003</v>
      </c>
      <c r="H676" s="139">
        <v>0.49</v>
      </c>
      <c r="I676" s="139">
        <v>38.661285999999997</v>
      </c>
      <c r="J676" s="140">
        <v>1913.87</v>
      </c>
      <c r="K676" s="140">
        <v>38.661285999999997</v>
      </c>
      <c r="L676" s="140">
        <v>1913.87</v>
      </c>
      <c r="M676" s="81">
        <v>2.0200581021699488E-2</v>
      </c>
      <c r="N676" s="30">
        <v>254.07900000000001</v>
      </c>
      <c r="O676" s="142">
        <v>5.1325434254123845</v>
      </c>
      <c r="P676" s="142">
        <v>1212.0348613019694</v>
      </c>
      <c r="Q676" s="273">
        <v>307.95260552474309</v>
      </c>
    </row>
    <row r="677" spans="1:17" ht="12.75" customHeight="1">
      <c r="A677" s="63"/>
      <c r="B677" s="43" t="s">
        <v>792</v>
      </c>
      <c r="C677" s="21" t="s">
        <v>780</v>
      </c>
      <c r="D677" s="22">
        <v>29</v>
      </c>
      <c r="E677" s="22">
        <v>1986</v>
      </c>
      <c r="F677" s="143">
        <v>37.142000000000003</v>
      </c>
      <c r="G677" s="143">
        <v>2.827</v>
      </c>
      <c r="H677" s="143">
        <v>4.32</v>
      </c>
      <c r="I677" s="143">
        <v>29.995000000000001</v>
      </c>
      <c r="J677" s="144">
        <v>1577.48</v>
      </c>
      <c r="K677" s="144">
        <v>29.61</v>
      </c>
      <c r="L677" s="144">
        <v>1464.93</v>
      </c>
      <c r="M677" s="145">
        <f>K677/L677</f>
        <v>2.0212569883885236E-2</v>
      </c>
      <c r="N677" s="29">
        <v>260.29199999999997</v>
      </c>
      <c r="O677" s="146">
        <f>M677*N677</f>
        <v>5.2611702402162548</v>
      </c>
      <c r="P677" s="146">
        <f>M677*60*1000</f>
        <v>1212.754193033114</v>
      </c>
      <c r="Q677" s="274">
        <f>P677*N677/1000</f>
        <v>315.67021441297533</v>
      </c>
    </row>
    <row r="678" spans="1:17" ht="12.75" customHeight="1">
      <c r="A678" s="63"/>
      <c r="B678" s="43" t="s">
        <v>401</v>
      </c>
      <c r="C678" s="44" t="s">
        <v>397</v>
      </c>
      <c r="D678" s="45">
        <v>12</v>
      </c>
      <c r="E678" s="45">
        <v>1980</v>
      </c>
      <c r="F678" s="153">
        <v>11.853</v>
      </c>
      <c r="G678" s="153">
        <v>0.76500000000000001</v>
      </c>
      <c r="H678" s="153">
        <v>1.6</v>
      </c>
      <c r="I678" s="153">
        <v>9.4880010000000006</v>
      </c>
      <c r="J678" s="154">
        <v>468.68</v>
      </c>
      <c r="K678" s="154">
        <v>9.4880010000000006</v>
      </c>
      <c r="L678" s="154">
        <v>468.68</v>
      </c>
      <c r="M678" s="155">
        <v>2.024409191772638E-2</v>
      </c>
      <c r="N678" s="46">
        <v>289.286</v>
      </c>
      <c r="O678" s="156">
        <v>5.8563323745113935</v>
      </c>
      <c r="P678" s="156">
        <v>1214.6455150635829</v>
      </c>
      <c r="Q678" s="271">
        <v>351.37994247068366</v>
      </c>
    </row>
    <row r="679" spans="1:17" ht="12.75" customHeight="1">
      <c r="A679" s="63"/>
      <c r="B679" s="18" t="s">
        <v>819</v>
      </c>
      <c r="C679" s="21" t="s">
        <v>811</v>
      </c>
      <c r="D679" s="22">
        <v>12</v>
      </c>
      <c r="E679" s="22">
        <v>1960</v>
      </c>
      <c r="F679" s="143">
        <v>10.8</v>
      </c>
      <c r="G679" s="143">
        <v>0</v>
      </c>
      <c r="H679" s="143">
        <v>0</v>
      </c>
      <c r="I679" s="143">
        <v>11</v>
      </c>
      <c r="J679" s="144">
        <v>533.29</v>
      </c>
      <c r="K679" s="144">
        <v>10.8</v>
      </c>
      <c r="L679" s="144">
        <v>533.29</v>
      </c>
      <c r="M679" s="145">
        <f>K679/L679</f>
        <v>2.0251645446192505E-2</v>
      </c>
      <c r="N679" s="29">
        <v>308.89999999999998</v>
      </c>
      <c r="O679" s="146">
        <f>M679*N679</f>
        <v>6.2557332783288642</v>
      </c>
      <c r="P679" s="146">
        <f>M679*60*1000</f>
        <v>1215.0987267715502</v>
      </c>
      <c r="Q679" s="274">
        <f>P679*N679/1000</f>
        <v>375.34399669973186</v>
      </c>
    </row>
    <row r="680" spans="1:17" ht="12.75" customHeight="1">
      <c r="A680" s="63"/>
      <c r="B680" s="43" t="s">
        <v>375</v>
      </c>
      <c r="C680" s="40" t="s">
        <v>370</v>
      </c>
      <c r="D680" s="41">
        <v>12</v>
      </c>
      <c r="E680" s="41">
        <v>1968</v>
      </c>
      <c r="F680" s="147">
        <v>11.468999999999999</v>
      </c>
      <c r="G680" s="147">
        <v>0.47781899999999999</v>
      </c>
      <c r="H680" s="147">
        <v>0.12</v>
      </c>
      <c r="I680" s="147">
        <v>10.871181</v>
      </c>
      <c r="J680" s="148">
        <v>536.53</v>
      </c>
      <c r="K680" s="148">
        <v>10.871181</v>
      </c>
      <c r="L680" s="148">
        <v>536.53</v>
      </c>
      <c r="M680" s="149">
        <v>2.0262018899222783E-2</v>
      </c>
      <c r="N680" s="42">
        <v>278.93100000000004</v>
      </c>
      <c r="O680" s="150">
        <v>5.6517051935791107</v>
      </c>
      <c r="P680" s="150">
        <v>1215.7211339533669</v>
      </c>
      <c r="Q680" s="276">
        <v>339.10231161474661</v>
      </c>
    </row>
    <row r="681" spans="1:17" ht="12.75" customHeight="1">
      <c r="A681" s="63"/>
      <c r="B681" s="18" t="s">
        <v>861</v>
      </c>
      <c r="C681" s="21" t="s">
        <v>845</v>
      </c>
      <c r="D681" s="22">
        <v>20</v>
      </c>
      <c r="E681" s="22">
        <v>1992</v>
      </c>
      <c r="F681" s="143">
        <f>SUM(G681+H681+I681)</f>
        <v>27.943999999999999</v>
      </c>
      <c r="G681" s="143">
        <v>2.411</v>
      </c>
      <c r="H681" s="143">
        <v>3.2</v>
      </c>
      <c r="I681" s="143">
        <v>22.332999999999998</v>
      </c>
      <c r="J681" s="144">
        <v>1101.98</v>
      </c>
      <c r="K681" s="144">
        <v>22.332999999999998</v>
      </c>
      <c r="L681" s="144">
        <v>1101.98</v>
      </c>
      <c r="M681" s="145">
        <f>K681/L681</f>
        <v>2.0266248026279968E-2</v>
      </c>
      <c r="N681" s="29">
        <v>197.94</v>
      </c>
      <c r="O681" s="146">
        <f>M681*N681</f>
        <v>4.0115011343218567</v>
      </c>
      <c r="P681" s="146">
        <f>M681*60*1000</f>
        <v>1215.9748815767982</v>
      </c>
      <c r="Q681" s="274">
        <f>P681*N681/1000</f>
        <v>240.69006805931144</v>
      </c>
    </row>
    <row r="682" spans="1:17" ht="12.75" customHeight="1">
      <c r="A682" s="63"/>
      <c r="B682" s="18" t="s">
        <v>569</v>
      </c>
      <c r="C682" s="21" t="s">
        <v>587</v>
      </c>
      <c r="D682" s="22">
        <v>8</v>
      </c>
      <c r="E682" s="22" t="s">
        <v>130</v>
      </c>
      <c r="F682" s="143">
        <f>G682+H682+I682</f>
        <v>9</v>
      </c>
      <c r="G682" s="143">
        <v>0.43991999999999998</v>
      </c>
      <c r="H682" s="143">
        <v>1.2</v>
      </c>
      <c r="I682" s="143">
        <v>7.36008</v>
      </c>
      <c r="J682" s="144">
        <v>362.86</v>
      </c>
      <c r="K682" s="144">
        <v>6.3868200000000002</v>
      </c>
      <c r="L682" s="144">
        <v>314.87</v>
      </c>
      <c r="M682" s="145">
        <f>K682/L682</f>
        <v>2.0283990218185284E-2</v>
      </c>
      <c r="N682" s="29">
        <v>340.84</v>
      </c>
      <c r="O682" s="146">
        <f>M682*N682</f>
        <v>6.9135952259662714</v>
      </c>
      <c r="P682" s="146">
        <f>M682*60*1000</f>
        <v>1217.039413091117</v>
      </c>
      <c r="Q682" s="274">
        <f>P682*N682/1000</f>
        <v>414.81571355797632</v>
      </c>
    </row>
    <row r="683" spans="1:17" ht="12.75" customHeight="1">
      <c r="A683" s="63"/>
      <c r="B683" s="43" t="s">
        <v>118</v>
      </c>
      <c r="C683" s="21" t="s">
        <v>117</v>
      </c>
      <c r="D683" s="22">
        <v>8</v>
      </c>
      <c r="E683" s="22">
        <v>1992</v>
      </c>
      <c r="F683" s="143">
        <v>8.6630000000000003</v>
      </c>
      <c r="G683" s="143">
        <v>0.66</v>
      </c>
      <c r="H683" s="143">
        <v>0.08</v>
      </c>
      <c r="I683" s="143">
        <v>7.923</v>
      </c>
      <c r="J683" s="144">
        <v>390.46</v>
      </c>
      <c r="K683" s="144">
        <v>7.923</v>
      </c>
      <c r="L683" s="144">
        <v>390.46</v>
      </c>
      <c r="M683" s="151">
        <f>K683/L683</f>
        <v>2.0291451108948422E-2</v>
      </c>
      <c r="N683" s="29">
        <v>203.9</v>
      </c>
      <c r="O683" s="146">
        <f>M683*N683</f>
        <v>4.1374268811145836</v>
      </c>
      <c r="P683" s="146">
        <f>M683*60*1000</f>
        <v>1217.4870665369053</v>
      </c>
      <c r="Q683" s="274">
        <f>P683*N683/1000</f>
        <v>248.24561286687501</v>
      </c>
    </row>
    <row r="684" spans="1:17" ht="12.75" customHeight="1">
      <c r="A684" s="63"/>
      <c r="B684" s="43" t="s">
        <v>718</v>
      </c>
      <c r="C684" s="24" t="s">
        <v>706</v>
      </c>
      <c r="D684" s="18">
        <v>60</v>
      </c>
      <c r="E684" s="18">
        <v>1985</v>
      </c>
      <c r="F684" s="139">
        <v>94.51</v>
      </c>
      <c r="G684" s="139">
        <v>5.7599400000000003</v>
      </c>
      <c r="H684" s="139">
        <v>9.36</v>
      </c>
      <c r="I684" s="139">
        <v>79.390060000000005</v>
      </c>
      <c r="J684" s="140">
        <v>3912.05</v>
      </c>
      <c r="K684" s="140">
        <v>79.390060000000005</v>
      </c>
      <c r="L684" s="140">
        <v>3912.05</v>
      </c>
      <c r="M684" s="81">
        <f>K684/L684</f>
        <v>2.0293723239733642E-2</v>
      </c>
      <c r="N684" s="30">
        <v>211.678</v>
      </c>
      <c r="O684" s="142">
        <f>K684*N684/J684</f>
        <v>4.2957347479403385</v>
      </c>
      <c r="P684" s="142">
        <f>M684*60*1000</f>
        <v>1217.6233943840184</v>
      </c>
      <c r="Q684" s="273">
        <f>O684*60</f>
        <v>257.74408487642029</v>
      </c>
    </row>
    <row r="685" spans="1:17" ht="12.75" customHeight="1">
      <c r="A685" s="63"/>
      <c r="B685" s="43" t="s">
        <v>792</v>
      </c>
      <c r="C685" s="21" t="s">
        <v>778</v>
      </c>
      <c r="D685" s="22">
        <v>6</v>
      </c>
      <c r="E685" s="22">
        <v>1948</v>
      </c>
      <c r="F685" s="143">
        <v>6.0570000000000004</v>
      </c>
      <c r="G685" s="143">
        <v>5.7000000000000002E-2</v>
      </c>
      <c r="H685" s="143">
        <v>0.8</v>
      </c>
      <c r="I685" s="143">
        <v>5.2</v>
      </c>
      <c r="J685" s="144">
        <v>301.55</v>
      </c>
      <c r="K685" s="144">
        <v>5.0949999999999998</v>
      </c>
      <c r="L685" s="144">
        <v>250.99</v>
      </c>
      <c r="M685" s="145">
        <f>K685/L685</f>
        <v>2.0299613530419536E-2</v>
      </c>
      <c r="N685" s="29">
        <v>260.29199999999997</v>
      </c>
      <c r="O685" s="146">
        <f>M685*N685</f>
        <v>5.2838270050599609</v>
      </c>
      <c r="P685" s="146">
        <f>M685*60*1000</f>
        <v>1217.976811825172</v>
      </c>
      <c r="Q685" s="274">
        <f>P685*N685/1000</f>
        <v>317.02962030359765</v>
      </c>
    </row>
    <row r="686" spans="1:17" ht="12.75" customHeight="1">
      <c r="A686" s="63"/>
      <c r="B686" s="18" t="s">
        <v>115</v>
      </c>
      <c r="C686" s="21" t="s">
        <v>113</v>
      </c>
      <c r="D686" s="22">
        <v>36</v>
      </c>
      <c r="E686" s="22">
        <v>1984</v>
      </c>
      <c r="F686" s="143">
        <v>54.606000000000002</v>
      </c>
      <c r="G686" s="143">
        <v>3.1459999999999999</v>
      </c>
      <c r="H686" s="143">
        <v>8.64</v>
      </c>
      <c r="I686" s="143">
        <v>42.819000000000003</v>
      </c>
      <c r="J686" s="144">
        <v>2108.77</v>
      </c>
      <c r="K686" s="144">
        <v>42.819000000000003</v>
      </c>
      <c r="L686" s="144">
        <v>2108.77</v>
      </c>
      <c r="M686" s="151">
        <f>K686/L686</f>
        <v>2.0305201610417448E-2</v>
      </c>
      <c r="N686" s="29">
        <v>240.6</v>
      </c>
      <c r="O686" s="146">
        <f>M686*N686</f>
        <v>4.8854315074664374</v>
      </c>
      <c r="P686" s="146">
        <f>M686*60*1000</f>
        <v>1218.3120966250469</v>
      </c>
      <c r="Q686" s="274">
        <f>P686*N686/1000</f>
        <v>293.12589044798631</v>
      </c>
    </row>
    <row r="687" spans="1:17" ht="12.75" customHeight="1">
      <c r="A687" s="63"/>
      <c r="B687" s="43" t="s">
        <v>759</v>
      </c>
      <c r="C687" s="21" t="s">
        <v>745</v>
      </c>
      <c r="D687" s="22">
        <v>15</v>
      </c>
      <c r="E687" s="22">
        <v>1950</v>
      </c>
      <c r="F687" s="143">
        <v>9.8810000000000002</v>
      </c>
      <c r="G687" s="143"/>
      <c r="H687" s="143"/>
      <c r="I687" s="143">
        <f>F687-G687-H687</f>
        <v>9.8810000000000002</v>
      </c>
      <c r="J687" s="144">
        <v>486.52</v>
      </c>
      <c r="K687" s="144">
        <v>9.8810000000000002</v>
      </c>
      <c r="L687" s="144">
        <v>486.52</v>
      </c>
      <c r="M687" s="145">
        <f>K687/L687</f>
        <v>2.0309545342431966E-2</v>
      </c>
      <c r="N687" s="29">
        <v>188.679</v>
      </c>
      <c r="O687" s="146">
        <f>M687*N687</f>
        <v>3.8319847056647212</v>
      </c>
      <c r="P687" s="146">
        <f>M687*60*1000</f>
        <v>1218.5727205459179</v>
      </c>
      <c r="Q687" s="274">
        <f>P687*N687/1000</f>
        <v>229.91908233988326</v>
      </c>
    </row>
    <row r="688" spans="1:17" ht="12.75" customHeight="1">
      <c r="A688" s="63"/>
      <c r="B688" s="18" t="s">
        <v>861</v>
      </c>
      <c r="C688" s="21" t="s">
        <v>846</v>
      </c>
      <c r="D688" s="22">
        <v>8</v>
      </c>
      <c r="E688" s="22">
        <v>1959</v>
      </c>
      <c r="F688" s="143">
        <f>SUM(G688+H688+I688)</f>
        <v>9.6159999999999997</v>
      </c>
      <c r="G688" s="143">
        <v>0.86699999999999999</v>
      </c>
      <c r="H688" s="143">
        <v>1.2</v>
      </c>
      <c r="I688" s="143">
        <v>7.5490000000000004</v>
      </c>
      <c r="J688" s="144">
        <v>371.23</v>
      </c>
      <c r="K688" s="144">
        <v>7.5490000000000004</v>
      </c>
      <c r="L688" s="144">
        <v>371.23</v>
      </c>
      <c r="M688" s="145">
        <f>K688/L688</f>
        <v>2.033510222772944E-2</v>
      </c>
      <c r="N688" s="29">
        <v>197.94</v>
      </c>
      <c r="O688" s="146">
        <f>M688*N688</f>
        <v>4.0251301349567656</v>
      </c>
      <c r="P688" s="146">
        <f>M688*60*1000</f>
        <v>1220.1061336637665</v>
      </c>
      <c r="Q688" s="274">
        <f>P688*N688/1000</f>
        <v>241.50780809740593</v>
      </c>
    </row>
    <row r="689" spans="1:17" ht="12.75" customHeight="1">
      <c r="A689" s="63"/>
      <c r="B689" s="18" t="s">
        <v>630</v>
      </c>
      <c r="C689" s="21" t="s">
        <v>620</v>
      </c>
      <c r="D689" s="22">
        <v>6</v>
      </c>
      <c r="E689" s="22">
        <v>1936</v>
      </c>
      <c r="F689" s="143">
        <f>G689+H689+I689</f>
        <v>6.9959999999999996</v>
      </c>
      <c r="G689" s="143">
        <v>0.79064999999999996</v>
      </c>
      <c r="H689" s="143">
        <v>0.06</v>
      </c>
      <c r="I689" s="143">
        <v>6.1453499999999996</v>
      </c>
      <c r="J689" s="144">
        <v>301.17</v>
      </c>
      <c r="K689" s="144">
        <f>I689</f>
        <v>6.1453499999999996</v>
      </c>
      <c r="L689" s="144">
        <f>J689</f>
        <v>301.17</v>
      </c>
      <c r="M689" s="145">
        <f>K689/L689</f>
        <v>2.0404920808845501E-2</v>
      </c>
      <c r="N689" s="29">
        <v>210.04300000000001</v>
      </c>
      <c r="O689" s="146">
        <f>M689*N689</f>
        <v>4.2859107814523361</v>
      </c>
      <c r="P689" s="146">
        <f>M689*60*1000</f>
        <v>1224.2952485307301</v>
      </c>
      <c r="Q689" s="274">
        <f>P689*N689/1000</f>
        <v>257.15464688714013</v>
      </c>
    </row>
    <row r="690" spans="1:17" ht="12.75" customHeight="1">
      <c r="A690" s="63"/>
      <c r="B690" s="18" t="s">
        <v>819</v>
      </c>
      <c r="C690" s="21" t="s">
        <v>812</v>
      </c>
      <c r="D690" s="22">
        <v>26</v>
      </c>
      <c r="E690" s="22">
        <v>1960</v>
      </c>
      <c r="F690" s="143">
        <v>18.100000000000001</v>
      </c>
      <c r="G690" s="143">
        <v>0</v>
      </c>
      <c r="H690" s="143">
        <v>0</v>
      </c>
      <c r="I690" s="143">
        <v>18.100000000000001</v>
      </c>
      <c r="J690" s="144">
        <v>885.26</v>
      </c>
      <c r="K690" s="144">
        <v>18.100000000000001</v>
      </c>
      <c r="L690" s="144">
        <v>885.26</v>
      </c>
      <c r="M690" s="145">
        <f>K690/L690</f>
        <v>2.0445970675281838E-2</v>
      </c>
      <c r="N690" s="29">
        <v>308.89999999999998</v>
      </c>
      <c r="O690" s="146">
        <f>M690*N690</f>
        <v>6.3157603415945598</v>
      </c>
      <c r="P690" s="146">
        <f>M690*60*1000</f>
        <v>1226.7582405169103</v>
      </c>
      <c r="Q690" s="274">
        <f>P690*N690/1000</f>
        <v>378.94562049567355</v>
      </c>
    </row>
    <row r="691" spans="1:17" ht="12.75" customHeight="1">
      <c r="A691" s="63"/>
      <c r="B691" s="18" t="s">
        <v>819</v>
      </c>
      <c r="C691" s="21" t="s">
        <v>808</v>
      </c>
      <c r="D691" s="22">
        <v>19</v>
      </c>
      <c r="E691" s="22">
        <v>1962</v>
      </c>
      <c r="F691" s="143">
        <v>18.850000000000001</v>
      </c>
      <c r="G691" s="143">
        <v>1.26</v>
      </c>
      <c r="H691" s="143">
        <v>2.3199999999999998</v>
      </c>
      <c r="I691" s="143">
        <v>15.26</v>
      </c>
      <c r="J691" s="144">
        <v>745.22</v>
      </c>
      <c r="K691" s="144">
        <v>15.26</v>
      </c>
      <c r="L691" s="144">
        <v>745.22</v>
      </c>
      <c r="M691" s="145">
        <f>K691/L691</f>
        <v>2.0477174525643432E-2</v>
      </c>
      <c r="N691" s="29">
        <v>308.89999999999998</v>
      </c>
      <c r="O691" s="146">
        <f>M691*N691</f>
        <v>6.3253992109712556</v>
      </c>
      <c r="P691" s="146">
        <f>M691*60*1000</f>
        <v>1228.6304715386059</v>
      </c>
      <c r="Q691" s="274">
        <f>P691*N691/1000</f>
        <v>379.52395265827533</v>
      </c>
    </row>
    <row r="692" spans="1:17" ht="12.75" customHeight="1">
      <c r="A692" s="63"/>
      <c r="B692" s="18" t="s">
        <v>168</v>
      </c>
      <c r="C692" s="21" t="s">
        <v>163</v>
      </c>
      <c r="D692" s="22">
        <v>9</v>
      </c>
      <c r="E692" s="22" t="s">
        <v>130</v>
      </c>
      <c r="F692" s="143">
        <f>G692+H692+I692</f>
        <v>10.542</v>
      </c>
      <c r="G692" s="143">
        <v>0</v>
      </c>
      <c r="H692" s="143">
        <v>0</v>
      </c>
      <c r="I692" s="143">
        <v>10.542</v>
      </c>
      <c r="J692" s="144">
        <v>513.61</v>
      </c>
      <c r="K692" s="144">
        <v>10.542</v>
      </c>
      <c r="L692" s="144">
        <v>513.61</v>
      </c>
      <c r="M692" s="151">
        <f>K692/L692</f>
        <v>2.0525301298650725E-2</v>
      </c>
      <c r="N692" s="29">
        <v>195.655</v>
      </c>
      <c r="O692" s="146">
        <f>M692*N692</f>
        <v>4.0158778255875074</v>
      </c>
      <c r="P692" s="146">
        <f>M692*60*1000</f>
        <v>1231.5180779190437</v>
      </c>
      <c r="Q692" s="274">
        <f>P692*N692/1000</f>
        <v>240.95266953525049</v>
      </c>
    </row>
    <row r="693" spans="1:17" ht="12.75" customHeight="1">
      <c r="A693" s="63"/>
      <c r="B693" s="18" t="s">
        <v>459</v>
      </c>
      <c r="C693" s="176" t="s">
        <v>458</v>
      </c>
      <c r="D693" s="177">
        <v>6</v>
      </c>
      <c r="E693" s="177">
        <v>1956</v>
      </c>
      <c r="F693" s="178">
        <v>8.4420000000000002</v>
      </c>
      <c r="G693" s="178">
        <v>0.75974699999999995</v>
      </c>
      <c r="H693" s="178">
        <v>0.96</v>
      </c>
      <c r="I693" s="178">
        <v>6.7222520000000001</v>
      </c>
      <c r="J693" s="179">
        <v>327.26</v>
      </c>
      <c r="K693" s="179">
        <v>6.7222520000000001</v>
      </c>
      <c r="L693" s="179">
        <v>327.26</v>
      </c>
      <c r="M693" s="259">
        <v>2.0541013261626842E-2</v>
      </c>
      <c r="N693" s="181">
        <v>266.61400000000003</v>
      </c>
      <c r="O693" s="182">
        <v>5.4765217097353798</v>
      </c>
      <c r="P693" s="182">
        <v>1232.4607956976106</v>
      </c>
      <c r="Q693" s="275">
        <v>328.59130258412279</v>
      </c>
    </row>
    <row r="694" spans="1:17" ht="12.75" customHeight="1">
      <c r="A694" s="63"/>
      <c r="B694" s="18" t="s">
        <v>115</v>
      </c>
      <c r="C694" s="21" t="s">
        <v>107</v>
      </c>
      <c r="D694" s="22">
        <v>20</v>
      </c>
      <c r="E694" s="22">
        <v>1983</v>
      </c>
      <c r="F694" s="143">
        <v>26.478000000000002</v>
      </c>
      <c r="G694" s="143">
        <v>1.821</v>
      </c>
      <c r="H694" s="143">
        <v>3.2</v>
      </c>
      <c r="I694" s="143">
        <v>21.456</v>
      </c>
      <c r="J694" s="144">
        <v>1042.6500000000001</v>
      </c>
      <c r="K694" s="144">
        <v>21.456</v>
      </c>
      <c r="L694" s="144">
        <v>1042.6500000000001</v>
      </c>
      <c r="M694" s="151">
        <f>K694/L694</f>
        <v>2.0578334052654291E-2</v>
      </c>
      <c r="N694" s="29">
        <v>240.6</v>
      </c>
      <c r="O694" s="146">
        <f>M694*N694</f>
        <v>4.9511471730686223</v>
      </c>
      <c r="P694" s="146">
        <f>M694*60*1000</f>
        <v>1234.7000431592573</v>
      </c>
      <c r="Q694" s="274">
        <f>P694*N694/1000</f>
        <v>297.06883038411729</v>
      </c>
    </row>
    <row r="695" spans="1:17" ht="12.75" customHeight="1">
      <c r="A695" s="63"/>
      <c r="B695" s="18" t="s">
        <v>630</v>
      </c>
      <c r="C695" s="21" t="s">
        <v>621</v>
      </c>
      <c r="D695" s="22">
        <v>14</v>
      </c>
      <c r="E695" s="22">
        <v>1961</v>
      </c>
      <c r="F695" s="143">
        <f>G695+H695+I695</f>
        <v>13.860999</v>
      </c>
      <c r="G695" s="143">
        <v>0.94877999999999996</v>
      </c>
      <c r="H695" s="143">
        <v>0.14000000000000001</v>
      </c>
      <c r="I695" s="143">
        <v>12.772219</v>
      </c>
      <c r="J695" s="144">
        <v>620.24</v>
      </c>
      <c r="K695" s="144">
        <f>I695</f>
        <v>12.772219</v>
      </c>
      <c r="L695" s="144">
        <f>J695</f>
        <v>620.24</v>
      </c>
      <c r="M695" s="145">
        <f>K695/L695</f>
        <v>2.059238198116858E-2</v>
      </c>
      <c r="N695" s="29">
        <v>210.04300000000001</v>
      </c>
      <c r="O695" s="146">
        <f>M695*N695</f>
        <v>4.3252856884705926</v>
      </c>
      <c r="P695" s="146">
        <f>M695*60*1000</f>
        <v>1235.5429188701148</v>
      </c>
      <c r="Q695" s="274">
        <f>P695*N695/1000</f>
        <v>259.51714130823552</v>
      </c>
    </row>
    <row r="696" spans="1:17" ht="12.75" customHeight="1">
      <c r="A696" s="63"/>
      <c r="B696" s="43" t="s">
        <v>118</v>
      </c>
      <c r="C696" s="21" t="s">
        <v>127</v>
      </c>
      <c r="D696" s="22">
        <v>8</v>
      </c>
      <c r="E696" s="22">
        <v>1981</v>
      </c>
      <c r="F696" s="143">
        <v>9.1180000000000003</v>
      </c>
      <c r="G696" s="143">
        <v>0.38500000000000001</v>
      </c>
      <c r="H696" s="143">
        <v>1.28</v>
      </c>
      <c r="I696" s="143">
        <v>7.4530000000000003</v>
      </c>
      <c r="J696" s="144">
        <v>361.53</v>
      </c>
      <c r="K696" s="144">
        <v>7.4530000000000003</v>
      </c>
      <c r="L696" s="144">
        <v>361.53</v>
      </c>
      <c r="M696" s="151">
        <f>K696/L696</f>
        <v>2.0615163333609937E-2</v>
      </c>
      <c r="N696" s="29">
        <v>203.9</v>
      </c>
      <c r="O696" s="146">
        <f>M696*N696</f>
        <v>4.203431803723066</v>
      </c>
      <c r="P696" s="146">
        <f>M696*60*1000</f>
        <v>1236.9098000165964</v>
      </c>
      <c r="Q696" s="274">
        <f>P696*N696/1000</f>
        <v>252.205908223384</v>
      </c>
    </row>
    <row r="697" spans="1:17" ht="12.75" customHeight="1">
      <c r="A697" s="63"/>
      <c r="B697" s="18" t="s">
        <v>630</v>
      </c>
      <c r="C697" s="21" t="s">
        <v>622</v>
      </c>
      <c r="D697" s="22">
        <v>8</v>
      </c>
      <c r="E697" s="22">
        <v>1960</v>
      </c>
      <c r="F697" s="143">
        <f>G697+H697+I697</f>
        <v>9.0309989999999996</v>
      </c>
      <c r="G697" s="143">
        <v>0.21084</v>
      </c>
      <c r="H697" s="143">
        <v>1.28</v>
      </c>
      <c r="I697" s="143">
        <v>7.5401590000000001</v>
      </c>
      <c r="J697" s="144">
        <v>365.71</v>
      </c>
      <c r="K697" s="144">
        <f>I697</f>
        <v>7.5401590000000001</v>
      </c>
      <c r="L697" s="144">
        <f>J697</f>
        <v>365.71</v>
      </c>
      <c r="M697" s="145">
        <f>K697/L697</f>
        <v>2.061786388121736E-2</v>
      </c>
      <c r="N697" s="29">
        <v>210.04300000000001</v>
      </c>
      <c r="O697" s="146">
        <f>M697*N697</f>
        <v>4.3306379832025383</v>
      </c>
      <c r="P697" s="146">
        <f>M697*60*1000</f>
        <v>1237.0718328730418</v>
      </c>
      <c r="Q697" s="274">
        <f>P697*N697/1000</f>
        <v>259.83827899215231</v>
      </c>
    </row>
    <row r="698" spans="1:17" ht="12.75" customHeight="1">
      <c r="A698" s="63"/>
      <c r="B698" s="18" t="s">
        <v>630</v>
      </c>
      <c r="C698" s="21" t="s">
        <v>623</v>
      </c>
      <c r="D698" s="22">
        <v>6</v>
      </c>
      <c r="E698" s="22">
        <v>1908</v>
      </c>
      <c r="F698" s="143">
        <f>G698+H698+I698</f>
        <v>5.3730000000000002</v>
      </c>
      <c r="G698" s="143">
        <v>0</v>
      </c>
      <c r="H698" s="143">
        <v>0</v>
      </c>
      <c r="I698" s="143">
        <v>5.3730000000000002</v>
      </c>
      <c r="J698" s="144">
        <v>259.76</v>
      </c>
      <c r="K698" s="144">
        <f>I698</f>
        <v>5.3730000000000002</v>
      </c>
      <c r="L698" s="144">
        <f>J698</f>
        <v>259.76</v>
      </c>
      <c r="M698" s="145">
        <f>K698/L698</f>
        <v>2.0684477979673547E-2</v>
      </c>
      <c r="N698" s="29">
        <v>210.04300000000001</v>
      </c>
      <c r="O698" s="146">
        <f>M698*N698</f>
        <v>4.3446298082845711</v>
      </c>
      <c r="P698" s="146">
        <f>M698*60*1000</f>
        <v>1241.0686787804129</v>
      </c>
      <c r="Q698" s="274">
        <f>P698*N698/1000</f>
        <v>260.67778849707429</v>
      </c>
    </row>
    <row r="699" spans="1:17" ht="12.75" customHeight="1">
      <c r="A699" s="63"/>
      <c r="B699" s="18" t="s">
        <v>115</v>
      </c>
      <c r="C699" s="21" t="s">
        <v>109</v>
      </c>
      <c r="D699" s="22">
        <v>20</v>
      </c>
      <c r="E699" s="22">
        <v>1982</v>
      </c>
      <c r="F699" s="143">
        <v>21.395</v>
      </c>
      <c r="G699" s="143">
        <v>2.5390000000000001</v>
      </c>
      <c r="H699" s="143">
        <v>3.2</v>
      </c>
      <c r="I699" s="143">
        <v>21.395</v>
      </c>
      <c r="J699" s="144">
        <v>1034.1500000000001</v>
      </c>
      <c r="K699" s="144">
        <v>21.395</v>
      </c>
      <c r="L699" s="144">
        <v>1034.1500000000001</v>
      </c>
      <c r="M699" s="151">
        <f>K699/L699</f>
        <v>2.0688488130348594E-2</v>
      </c>
      <c r="N699" s="29">
        <v>240.6</v>
      </c>
      <c r="O699" s="146">
        <f>M699*N699</f>
        <v>4.9776502441618717</v>
      </c>
      <c r="P699" s="146">
        <f>M699*60*1000</f>
        <v>1241.3092878209159</v>
      </c>
      <c r="Q699" s="274">
        <f>P699*N699/1000</f>
        <v>298.65901464971239</v>
      </c>
    </row>
    <row r="700" spans="1:17" ht="12.75" customHeight="1">
      <c r="A700" s="63"/>
      <c r="B700" s="18" t="s">
        <v>861</v>
      </c>
      <c r="C700" s="21" t="s">
        <v>848</v>
      </c>
      <c r="D700" s="22">
        <v>12</v>
      </c>
      <c r="E700" s="22"/>
      <c r="F700" s="143">
        <f>SUM(G700+H700+I700)</f>
        <v>13.5</v>
      </c>
      <c r="G700" s="143">
        <v>0.66300000000000003</v>
      </c>
      <c r="H700" s="143">
        <v>1.92</v>
      </c>
      <c r="I700" s="143">
        <v>10.917</v>
      </c>
      <c r="J700" s="144">
        <v>527.23</v>
      </c>
      <c r="K700" s="144">
        <v>10.917</v>
      </c>
      <c r="L700" s="144">
        <v>527.23</v>
      </c>
      <c r="M700" s="145">
        <f>K700/L700</f>
        <v>2.0706333099406331E-2</v>
      </c>
      <c r="N700" s="29">
        <v>197.94</v>
      </c>
      <c r="O700" s="146">
        <f>M700*N700</f>
        <v>4.0986115736964894</v>
      </c>
      <c r="P700" s="146">
        <f>M700*60*1000</f>
        <v>1242.3799859643798</v>
      </c>
      <c r="Q700" s="274">
        <f>P700*N700/1000</f>
        <v>245.91669442178932</v>
      </c>
    </row>
    <row r="701" spans="1:17" ht="12.75" customHeight="1">
      <c r="A701" s="63"/>
      <c r="B701" s="43" t="s">
        <v>176</v>
      </c>
      <c r="C701" s="21" t="s">
        <v>175</v>
      </c>
      <c r="D701" s="22">
        <v>42</v>
      </c>
      <c r="E701" s="22" t="s">
        <v>170</v>
      </c>
      <c r="F701" s="143">
        <f>SUM(G701,H701,I701)</f>
        <v>22.1</v>
      </c>
      <c r="G701" s="143">
        <v>0</v>
      </c>
      <c r="H701" s="143">
        <v>0</v>
      </c>
      <c r="I701" s="143">
        <v>22.1</v>
      </c>
      <c r="J701" s="144"/>
      <c r="K701" s="144">
        <f>I701</f>
        <v>22.1</v>
      </c>
      <c r="L701" s="144">
        <v>1067.17</v>
      </c>
      <c r="M701" s="151">
        <f>K701/L701</f>
        <v>2.0708977951029359E-2</v>
      </c>
      <c r="N701" s="29">
        <v>215.49</v>
      </c>
      <c r="O701" s="146">
        <f>M701*N701</f>
        <v>4.4625776586673167</v>
      </c>
      <c r="P701" s="146">
        <f>M701*60*1000</f>
        <v>1242.5386770617615</v>
      </c>
      <c r="Q701" s="274">
        <f>P701*N701/1000</f>
        <v>267.75465952003901</v>
      </c>
    </row>
    <row r="702" spans="1:17" ht="12.75" customHeight="1">
      <c r="A702" s="63"/>
      <c r="B702" s="18" t="s">
        <v>278</v>
      </c>
      <c r="C702" s="24" t="s">
        <v>265</v>
      </c>
      <c r="D702" s="18">
        <v>20</v>
      </c>
      <c r="E702" s="18">
        <v>1970</v>
      </c>
      <c r="F702" s="139">
        <f>G702+H702+I702</f>
        <v>24</v>
      </c>
      <c r="G702" s="139">
        <v>0.96</v>
      </c>
      <c r="H702" s="139">
        <v>3.2</v>
      </c>
      <c r="I702" s="139">
        <v>19.84</v>
      </c>
      <c r="J702" s="140">
        <v>957.46</v>
      </c>
      <c r="K702" s="140">
        <v>19.84</v>
      </c>
      <c r="L702" s="140">
        <v>957.46</v>
      </c>
      <c r="M702" s="141">
        <f>K702/L702</f>
        <v>2.0721492281661896E-2</v>
      </c>
      <c r="N702" s="30">
        <v>205.8</v>
      </c>
      <c r="O702" s="142">
        <f>M702*N702*1.09</f>
        <v>4.6482865916069613</v>
      </c>
      <c r="P702" s="142">
        <f>M702*60*1000</f>
        <v>1243.289536899714</v>
      </c>
      <c r="Q702" s="273">
        <f>P702*N702/1000</f>
        <v>255.86898669396118</v>
      </c>
    </row>
    <row r="703" spans="1:17" ht="12.75" customHeight="1">
      <c r="A703" s="63"/>
      <c r="B703" s="18" t="s">
        <v>569</v>
      </c>
      <c r="C703" s="21" t="s">
        <v>588</v>
      </c>
      <c r="D703" s="22">
        <v>23</v>
      </c>
      <c r="E703" s="22">
        <v>1998</v>
      </c>
      <c r="F703" s="143">
        <f>G703+H703+I703</f>
        <v>19.204999999999998</v>
      </c>
      <c r="G703" s="143">
        <v>0</v>
      </c>
      <c r="H703" s="143">
        <v>0</v>
      </c>
      <c r="I703" s="143">
        <v>19.204999999999998</v>
      </c>
      <c r="J703" s="144">
        <v>926.77</v>
      </c>
      <c r="K703" s="144">
        <f>I703</f>
        <v>19.204999999999998</v>
      </c>
      <c r="L703" s="144">
        <f>J703</f>
        <v>926.77</v>
      </c>
      <c r="M703" s="145">
        <f>K703/L703</f>
        <v>2.0722509360466997E-2</v>
      </c>
      <c r="N703" s="29">
        <v>340.84</v>
      </c>
      <c r="O703" s="146">
        <f>M703*N703</f>
        <v>7.0630600904215708</v>
      </c>
      <c r="P703" s="146">
        <f>M703*60*1000</f>
        <v>1243.3505616280199</v>
      </c>
      <c r="Q703" s="274">
        <f>P703*N703/1000</f>
        <v>423.78360542529424</v>
      </c>
    </row>
    <row r="704" spans="1:17" ht="12.75" customHeight="1">
      <c r="A704" s="63"/>
      <c r="B704" s="18" t="s">
        <v>115</v>
      </c>
      <c r="C704" s="21" t="s">
        <v>110</v>
      </c>
      <c r="D704" s="22">
        <v>20</v>
      </c>
      <c r="E704" s="22">
        <v>1981</v>
      </c>
      <c r="F704" s="143">
        <v>27.146999999999998</v>
      </c>
      <c r="G704" s="143">
        <v>2.484</v>
      </c>
      <c r="H704" s="143">
        <v>3.2</v>
      </c>
      <c r="I704" s="143">
        <v>21.462</v>
      </c>
      <c r="J704" s="144">
        <v>1034.8499999999999</v>
      </c>
      <c r="K704" s="144">
        <v>21.462</v>
      </c>
      <c r="L704" s="144">
        <v>1034.8499999999999</v>
      </c>
      <c r="M704" s="151">
        <f>K704/L704</f>
        <v>2.0739237570662417E-2</v>
      </c>
      <c r="N704" s="29">
        <v>240.6</v>
      </c>
      <c r="O704" s="146">
        <f>M704*N704</f>
        <v>4.9898605595013779</v>
      </c>
      <c r="P704" s="146">
        <f>M704*60*1000</f>
        <v>1244.3542542397449</v>
      </c>
      <c r="Q704" s="274">
        <f>P704*N704/1000</f>
        <v>299.3916335700826</v>
      </c>
    </row>
    <row r="705" spans="1:17" ht="12.75" customHeight="1">
      <c r="A705" s="63"/>
      <c r="B705" s="18" t="s">
        <v>678</v>
      </c>
      <c r="C705" s="97" t="s">
        <v>667</v>
      </c>
      <c r="D705" s="22">
        <v>45</v>
      </c>
      <c r="E705" s="22">
        <v>1985</v>
      </c>
      <c r="F705" s="143">
        <v>17</v>
      </c>
      <c r="G705" s="143">
        <v>1.1299999999999999</v>
      </c>
      <c r="H705" s="143">
        <v>1.9239999999999999</v>
      </c>
      <c r="I705" s="143">
        <v>13.946</v>
      </c>
      <c r="J705" s="144">
        <v>672.3</v>
      </c>
      <c r="K705" s="144">
        <v>13.946</v>
      </c>
      <c r="L705" s="144">
        <v>672.3</v>
      </c>
      <c r="M705" s="145">
        <f>K705/L705</f>
        <v>2.0743715603153356E-2</v>
      </c>
      <c r="N705" s="29">
        <v>291.13900000000001</v>
      </c>
      <c r="O705" s="146">
        <f>M705*N705</f>
        <v>6.039304616986465</v>
      </c>
      <c r="P705" s="146">
        <f>M705*60*1000</f>
        <v>1244.6229361892015</v>
      </c>
      <c r="Q705" s="274">
        <f>P705*N705/1000</f>
        <v>362.35827701918794</v>
      </c>
    </row>
    <row r="706" spans="1:17" ht="12.75" customHeight="1">
      <c r="A706" s="63"/>
      <c r="B706" s="18" t="s">
        <v>569</v>
      </c>
      <c r="C706" s="21" t="s">
        <v>589</v>
      </c>
      <c r="D706" s="22">
        <v>22</v>
      </c>
      <c r="E706" s="22" t="s">
        <v>130</v>
      </c>
      <c r="F706" s="143">
        <f>G706+H706+I706</f>
        <v>29.939999999999998</v>
      </c>
      <c r="G706" s="143">
        <v>2.1264599999999998</v>
      </c>
      <c r="H706" s="143">
        <v>3.52</v>
      </c>
      <c r="I706" s="143">
        <v>24.29354</v>
      </c>
      <c r="J706" s="144">
        <v>1170.98</v>
      </c>
      <c r="K706" s="144">
        <f>I706</f>
        <v>24.29354</v>
      </c>
      <c r="L706" s="144">
        <f>J706</f>
        <v>1170.98</v>
      </c>
      <c r="M706" s="145">
        <f>K706/L706</f>
        <v>2.0746332132060324E-2</v>
      </c>
      <c r="N706" s="29">
        <v>340.84</v>
      </c>
      <c r="O706" s="146">
        <f>M706*N706</f>
        <v>7.0711798438914402</v>
      </c>
      <c r="P706" s="146">
        <f>M706*60*1000</f>
        <v>1244.7799279236194</v>
      </c>
      <c r="Q706" s="274">
        <f>P706*N706/1000</f>
        <v>424.2707906334864</v>
      </c>
    </row>
    <row r="707" spans="1:17" ht="12.75" customHeight="1">
      <c r="A707" s="63"/>
      <c r="B707" s="18" t="s">
        <v>861</v>
      </c>
      <c r="C707" s="21" t="s">
        <v>842</v>
      </c>
      <c r="D707" s="22">
        <v>3</v>
      </c>
      <c r="E707" s="22">
        <v>1940</v>
      </c>
      <c r="F707" s="143">
        <f>SUM(G707+H707+I707)</f>
        <v>2.605</v>
      </c>
      <c r="G707" s="143">
        <v>0</v>
      </c>
      <c r="H707" s="143">
        <v>0</v>
      </c>
      <c r="I707" s="143">
        <v>2.605</v>
      </c>
      <c r="J707" s="144">
        <v>125.4</v>
      </c>
      <c r="K707" s="144">
        <v>2.605</v>
      </c>
      <c r="L707" s="144">
        <v>125.4</v>
      </c>
      <c r="M707" s="145">
        <f>K707/L707</f>
        <v>2.0773524720893142E-2</v>
      </c>
      <c r="N707" s="29">
        <v>197.94</v>
      </c>
      <c r="O707" s="146">
        <f>M707*N707</f>
        <v>4.1119114832535884</v>
      </c>
      <c r="P707" s="146">
        <f>M707*60*1000</f>
        <v>1246.4114832535884</v>
      </c>
      <c r="Q707" s="274">
        <f>P707*N707/1000</f>
        <v>246.71468899521528</v>
      </c>
    </row>
    <row r="708" spans="1:17" ht="12.75" customHeight="1">
      <c r="A708" s="63"/>
      <c r="B708" s="43" t="s">
        <v>792</v>
      </c>
      <c r="C708" s="21" t="s">
        <v>777</v>
      </c>
      <c r="D708" s="22">
        <v>8</v>
      </c>
      <c r="E708" s="22">
        <v>1936</v>
      </c>
      <c r="F708" s="143">
        <v>4.9850000000000003</v>
      </c>
      <c r="G708" s="143">
        <v>0.48199999999999998</v>
      </c>
      <c r="H708" s="143">
        <v>0.27200000000000002</v>
      </c>
      <c r="I708" s="143">
        <v>4.2309999999999999</v>
      </c>
      <c r="J708" s="144">
        <v>203.07</v>
      </c>
      <c r="K708" s="144">
        <v>4.2309999999999999</v>
      </c>
      <c r="L708" s="144">
        <v>203.07</v>
      </c>
      <c r="M708" s="145">
        <f>K708/L708</f>
        <v>2.0835179987196532E-2</v>
      </c>
      <c r="N708" s="29">
        <v>260.29199999999997</v>
      </c>
      <c r="O708" s="146">
        <f>M708*N708</f>
        <v>5.4232306692273591</v>
      </c>
      <c r="P708" s="146">
        <f>M708*60*1000</f>
        <v>1250.1107992317918</v>
      </c>
      <c r="Q708" s="274">
        <f>P708*N708/1000</f>
        <v>325.39384015364152</v>
      </c>
    </row>
    <row r="709" spans="1:17" ht="12.75" customHeight="1">
      <c r="A709" s="63"/>
      <c r="B709" s="43" t="s">
        <v>759</v>
      </c>
      <c r="C709" s="21" t="s">
        <v>746</v>
      </c>
      <c r="D709" s="22">
        <v>32</v>
      </c>
      <c r="E709" s="22">
        <v>1942</v>
      </c>
      <c r="F709" s="143">
        <v>38.96</v>
      </c>
      <c r="G709" s="143">
        <v>2.7509399999999999</v>
      </c>
      <c r="H709" s="143">
        <v>0.32</v>
      </c>
      <c r="I709" s="143">
        <f>F709-G709-H709</f>
        <v>35.889060000000001</v>
      </c>
      <c r="J709" s="144">
        <v>1720.08</v>
      </c>
      <c r="K709" s="144">
        <v>33.476959999999998</v>
      </c>
      <c r="L709" s="144">
        <v>1604.33</v>
      </c>
      <c r="M709" s="145">
        <f>K709/L709</f>
        <v>2.0866629683419246E-2</v>
      </c>
      <c r="N709" s="29">
        <v>188.679</v>
      </c>
      <c r="O709" s="146">
        <f>M709*N709</f>
        <v>3.9370948220378601</v>
      </c>
      <c r="P709" s="146">
        <f>M709*60*1000</f>
        <v>1251.9977810051548</v>
      </c>
      <c r="Q709" s="274">
        <f>P709*N709/1000</f>
        <v>236.22568932227162</v>
      </c>
    </row>
    <row r="710" spans="1:17" ht="12.75" customHeight="1">
      <c r="A710" s="63"/>
      <c r="B710" s="18" t="s">
        <v>630</v>
      </c>
      <c r="C710" s="21" t="s">
        <v>624</v>
      </c>
      <c r="D710" s="22">
        <v>8</v>
      </c>
      <c r="E710" s="22">
        <v>1952</v>
      </c>
      <c r="F710" s="143">
        <f>G710+H710+I710</f>
        <v>4.3680000000000003</v>
      </c>
      <c r="G710" s="143">
        <v>0</v>
      </c>
      <c r="H710" s="143">
        <v>0</v>
      </c>
      <c r="I710" s="143">
        <v>4.3680000000000003</v>
      </c>
      <c r="J710" s="144">
        <v>209.16</v>
      </c>
      <c r="K710" s="144">
        <f>I710</f>
        <v>4.3680000000000003</v>
      </c>
      <c r="L710" s="144">
        <f>J710</f>
        <v>209.16</v>
      </c>
      <c r="M710" s="145">
        <f>K710/L710</f>
        <v>2.0883534136546186E-2</v>
      </c>
      <c r="N710" s="29">
        <v>210.04300000000001</v>
      </c>
      <c r="O710" s="146">
        <f>M710*N710</f>
        <v>4.3864401606425707</v>
      </c>
      <c r="P710" s="146">
        <f>M710*60*1000</f>
        <v>1253.0120481927711</v>
      </c>
      <c r="Q710" s="274">
        <f>P710*N710/1000</f>
        <v>263.18640963855421</v>
      </c>
    </row>
    <row r="711" spans="1:17" ht="12.75" customHeight="1">
      <c r="A711" s="63"/>
      <c r="B711" s="18" t="s">
        <v>569</v>
      </c>
      <c r="C711" s="21" t="s">
        <v>590</v>
      </c>
      <c r="D711" s="22">
        <v>12</v>
      </c>
      <c r="E711" s="22" t="s">
        <v>130</v>
      </c>
      <c r="F711" s="143">
        <f>G711+H711+I711</f>
        <v>13.895010000000001</v>
      </c>
      <c r="G711" s="143">
        <v>0.52241000000000004</v>
      </c>
      <c r="H711" s="143">
        <v>1.76</v>
      </c>
      <c r="I711" s="143">
        <v>11.6126</v>
      </c>
      <c r="J711" s="144">
        <v>555.41</v>
      </c>
      <c r="K711" s="144">
        <v>10.528</v>
      </c>
      <c r="L711" s="144">
        <v>503.56</v>
      </c>
      <c r="M711" s="145">
        <f>K711/L711</f>
        <v>2.0907141154976567E-2</v>
      </c>
      <c r="N711" s="29">
        <v>340.84</v>
      </c>
      <c r="O711" s="146">
        <f>M711*N711</f>
        <v>7.1259899912622124</v>
      </c>
      <c r="P711" s="146">
        <f>M711*60*1000</f>
        <v>1254.4284692985941</v>
      </c>
      <c r="Q711" s="274">
        <f>P711*N711/1000</f>
        <v>427.55939947573273</v>
      </c>
    </row>
    <row r="712" spans="1:17" ht="12.75" customHeight="1">
      <c r="A712" s="63"/>
      <c r="B712" s="43" t="s">
        <v>522</v>
      </c>
      <c r="C712" s="21" t="s">
        <v>518</v>
      </c>
      <c r="D712" s="174">
        <v>109</v>
      </c>
      <c r="E712" s="22" t="s">
        <v>130</v>
      </c>
      <c r="F712" s="143">
        <f>G712+H712+I712</f>
        <v>74.349995000000007</v>
      </c>
      <c r="G712" s="143">
        <v>4.42476</v>
      </c>
      <c r="H712" s="143">
        <v>16.38</v>
      </c>
      <c r="I712" s="143">
        <v>53.545235000000005</v>
      </c>
      <c r="J712" s="144">
        <v>2560.75</v>
      </c>
      <c r="K712" s="144">
        <v>53.545235000000005</v>
      </c>
      <c r="L712" s="144">
        <v>2560.75</v>
      </c>
      <c r="M712" s="145">
        <f>K712/L712</f>
        <v>2.0909981450746854E-2</v>
      </c>
      <c r="N712" s="29">
        <v>220.02</v>
      </c>
      <c r="O712" s="146">
        <f>M712*N712</f>
        <v>4.6006141187933229</v>
      </c>
      <c r="P712" s="146">
        <f>M712*60*1000</f>
        <v>1254.5988870448114</v>
      </c>
      <c r="Q712" s="274">
        <f>P712*N712/1000</f>
        <v>276.0368471275994</v>
      </c>
    </row>
    <row r="713" spans="1:17" ht="12.75" customHeight="1">
      <c r="A713" s="63"/>
      <c r="B713" s="43" t="s">
        <v>315</v>
      </c>
      <c r="C713" s="44" t="s">
        <v>311</v>
      </c>
      <c r="D713" s="45">
        <v>5</v>
      </c>
      <c r="E713" s="45">
        <v>1935</v>
      </c>
      <c r="F713" s="153">
        <v>7.56</v>
      </c>
      <c r="G713" s="153">
        <v>0.51</v>
      </c>
      <c r="H713" s="153">
        <v>0.32</v>
      </c>
      <c r="I713" s="153">
        <v>6.73</v>
      </c>
      <c r="J713" s="154">
        <v>321.79000000000002</v>
      </c>
      <c r="K713" s="154">
        <v>6.73</v>
      </c>
      <c r="L713" s="154">
        <v>321.79000000000002</v>
      </c>
      <c r="M713" s="155">
        <v>2.0914260853351564E-2</v>
      </c>
      <c r="N713" s="46">
        <v>258.221</v>
      </c>
      <c r="O713" s="156">
        <v>5.4005013518132943</v>
      </c>
      <c r="P713" s="156">
        <v>1254.8556512010937</v>
      </c>
      <c r="Q713" s="271">
        <v>324.03008110879762</v>
      </c>
    </row>
    <row r="714" spans="1:17" ht="12.75" customHeight="1">
      <c r="A714" s="63"/>
      <c r="B714" s="43" t="s">
        <v>792</v>
      </c>
      <c r="C714" s="21" t="s">
        <v>776</v>
      </c>
      <c r="D714" s="22">
        <v>5</v>
      </c>
      <c r="E714" s="22">
        <v>1984</v>
      </c>
      <c r="F714" s="143">
        <v>3.9689999999999999</v>
      </c>
      <c r="G714" s="143">
        <v>0.113</v>
      </c>
      <c r="H714" s="143">
        <v>0.08</v>
      </c>
      <c r="I714" s="143">
        <v>3.7759999999999998</v>
      </c>
      <c r="J714" s="144">
        <v>180.46</v>
      </c>
      <c r="K714" s="144">
        <v>3.7759999999999998</v>
      </c>
      <c r="L714" s="144">
        <v>180.46</v>
      </c>
      <c r="M714" s="145">
        <f>K714/L714</f>
        <v>2.0924304555026044E-2</v>
      </c>
      <c r="N714" s="29">
        <v>260.29199999999997</v>
      </c>
      <c r="O714" s="146">
        <f>M714*N714</f>
        <v>5.4464290812368388</v>
      </c>
      <c r="P714" s="146">
        <f>M714*60*1000</f>
        <v>1255.4582733015627</v>
      </c>
      <c r="Q714" s="274">
        <f>P714*N714/1000</f>
        <v>326.78574487421031</v>
      </c>
    </row>
    <row r="715" spans="1:17" ht="12.75" customHeight="1">
      <c r="A715" s="63"/>
      <c r="B715" s="43" t="s">
        <v>792</v>
      </c>
      <c r="C715" s="21" t="s">
        <v>776</v>
      </c>
      <c r="D715" s="22">
        <v>5</v>
      </c>
      <c r="E715" s="22">
        <v>1984</v>
      </c>
      <c r="F715" s="143">
        <v>3.9689999999999999</v>
      </c>
      <c r="G715" s="143">
        <v>0.113</v>
      </c>
      <c r="H715" s="143">
        <v>0.08</v>
      </c>
      <c r="I715" s="143">
        <v>3.7759999999999998</v>
      </c>
      <c r="J715" s="144">
        <v>180.46</v>
      </c>
      <c r="K715" s="144">
        <v>3.7759999999999998</v>
      </c>
      <c r="L715" s="144">
        <v>180.46</v>
      </c>
      <c r="M715" s="145">
        <f>K715/L715</f>
        <v>2.0924304555026044E-2</v>
      </c>
      <c r="N715" s="29">
        <v>260.29199999999997</v>
      </c>
      <c r="O715" s="146">
        <f>M715*N715</f>
        <v>5.4464290812368388</v>
      </c>
      <c r="P715" s="146">
        <f>M715*60*1000</f>
        <v>1255.4582733015627</v>
      </c>
      <c r="Q715" s="274">
        <f>P715*N715/1000</f>
        <v>326.78574487421031</v>
      </c>
    </row>
    <row r="716" spans="1:17" ht="12.75" customHeight="1">
      <c r="A716" s="63"/>
      <c r="B716" s="18" t="s">
        <v>278</v>
      </c>
      <c r="C716" s="24" t="s">
        <v>268</v>
      </c>
      <c r="D716" s="18">
        <v>20</v>
      </c>
      <c r="E716" s="18">
        <v>1976</v>
      </c>
      <c r="F716" s="139">
        <f>G716+H716+I716</f>
        <v>19.39</v>
      </c>
      <c r="G716" s="139">
        <v>1.27</v>
      </c>
      <c r="H716" s="139">
        <v>3.2</v>
      </c>
      <c r="I716" s="139">
        <v>14.92</v>
      </c>
      <c r="J716" s="140">
        <v>712.6</v>
      </c>
      <c r="K716" s="140">
        <v>14.92</v>
      </c>
      <c r="L716" s="140">
        <v>712.6</v>
      </c>
      <c r="M716" s="141">
        <f>K716/L716</f>
        <v>2.0937412293011506E-2</v>
      </c>
      <c r="N716" s="30">
        <v>205.8</v>
      </c>
      <c r="O716" s="142">
        <f>M716*N716*1.09</f>
        <v>4.6967222003929283</v>
      </c>
      <c r="P716" s="142">
        <f>M716*60*1000</f>
        <v>1256.2447375806905</v>
      </c>
      <c r="Q716" s="273">
        <f>P716*N716/1000</f>
        <v>258.53516699410613</v>
      </c>
    </row>
    <row r="717" spans="1:17" ht="12.75" customHeight="1">
      <c r="A717" s="63"/>
      <c r="B717" s="43" t="s">
        <v>792</v>
      </c>
      <c r="C717" s="21" t="s">
        <v>775</v>
      </c>
      <c r="D717" s="22">
        <v>5</v>
      </c>
      <c r="E717" s="22">
        <v>1947</v>
      </c>
      <c r="F717" s="143">
        <v>3.7330000000000001</v>
      </c>
      <c r="G717" s="143">
        <v>0.45300000000000001</v>
      </c>
      <c r="H717" s="143">
        <v>0.08</v>
      </c>
      <c r="I717" s="143">
        <v>3.2</v>
      </c>
      <c r="J717" s="144">
        <v>198.86</v>
      </c>
      <c r="K717" s="144">
        <v>0.96199999999999997</v>
      </c>
      <c r="L717" s="144">
        <v>45.89</v>
      </c>
      <c r="M717" s="145">
        <f>K717/L717</f>
        <v>2.0963172804532578E-2</v>
      </c>
      <c r="N717" s="29">
        <v>260.29199999999997</v>
      </c>
      <c r="O717" s="146">
        <f>M717*N717</f>
        <v>5.456546175637393</v>
      </c>
      <c r="P717" s="146">
        <f>M717*60*1000</f>
        <v>1257.7903682719548</v>
      </c>
      <c r="Q717" s="274">
        <f>P717*N717/1000</f>
        <v>327.39277053824367</v>
      </c>
    </row>
    <row r="718" spans="1:17" ht="12.75" customHeight="1" thickBot="1">
      <c r="A718" s="278"/>
      <c r="B718" s="392" t="s">
        <v>250</v>
      </c>
      <c r="C718" s="82" t="s">
        <v>243</v>
      </c>
      <c r="D718" s="83">
        <v>14</v>
      </c>
      <c r="E718" s="83">
        <v>1966</v>
      </c>
      <c r="F718" s="393">
        <f>SUM(G718:I718)</f>
        <v>9.9480000000000004</v>
      </c>
      <c r="G718" s="393">
        <v>0</v>
      </c>
      <c r="H718" s="393">
        <v>0</v>
      </c>
      <c r="I718" s="393">
        <v>9.9480000000000004</v>
      </c>
      <c r="J718" s="394">
        <v>474.22</v>
      </c>
      <c r="K718" s="394">
        <v>9.9480000000000004</v>
      </c>
      <c r="L718" s="394">
        <v>474.22</v>
      </c>
      <c r="M718" s="395">
        <f>K718/L718</f>
        <v>2.0977605330859093E-2</v>
      </c>
      <c r="N718" s="396">
        <v>280.3</v>
      </c>
      <c r="O718" s="397">
        <f>M718*N718</f>
        <v>5.8800227742398041</v>
      </c>
      <c r="P718" s="397">
        <f>M718*60*1000</f>
        <v>1258.6563198515457</v>
      </c>
      <c r="Q718" s="398">
        <f>P718*N718/1000</f>
        <v>352.8013664543883</v>
      </c>
    </row>
    <row r="719" spans="1:17" ht="12.75" customHeight="1">
      <c r="A719" s="233" t="s">
        <v>32</v>
      </c>
      <c r="B719" s="58" t="s">
        <v>278</v>
      </c>
      <c r="C719" s="234" t="s">
        <v>273</v>
      </c>
      <c r="D719" s="58">
        <v>24</v>
      </c>
      <c r="E719" s="58">
        <v>1972</v>
      </c>
      <c r="F719" s="235">
        <f>G719+H719+I719</f>
        <v>29</v>
      </c>
      <c r="G719" s="235">
        <v>2.09</v>
      </c>
      <c r="H719" s="235">
        <v>0.24</v>
      </c>
      <c r="I719" s="235">
        <v>26.67</v>
      </c>
      <c r="J719" s="236">
        <v>1271.24</v>
      </c>
      <c r="K719" s="236">
        <v>26.67</v>
      </c>
      <c r="L719" s="236">
        <v>1271.24</v>
      </c>
      <c r="M719" s="237">
        <f>K719/L719</f>
        <v>2.0979516063056543E-2</v>
      </c>
      <c r="N719" s="238">
        <v>205.8</v>
      </c>
      <c r="O719" s="239">
        <f>M719*N719*1.09</f>
        <v>4.7061670022969704</v>
      </c>
      <c r="P719" s="239">
        <f>M719*60*1000</f>
        <v>1258.7709637833925</v>
      </c>
      <c r="Q719" s="240">
        <f>P719*N719/1000</f>
        <v>259.0550643466222</v>
      </c>
    </row>
    <row r="720" spans="1:17">
      <c r="A720" s="241"/>
      <c r="B720" s="19" t="s">
        <v>657</v>
      </c>
      <c r="C720" s="56" t="s">
        <v>653</v>
      </c>
      <c r="D720" s="19">
        <v>6</v>
      </c>
      <c r="E720" s="19" t="s">
        <v>654</v>
      </c>
      <c r="F720" s="184">
        <f>SUM(G720+H720+I720)</f>
        <v>6.4</v>
      </c>
      <c r="G720" s="184">
        <v>0.2</v>
      </c>
      <c r="H720" s="184">
        <v>0.9</v>
      </c>
      <c r="I720" s="184">
        <v>5.3</v>
      </c>
      <c r="J720" s="185">
        <v>252.5</v>
      </c>
      <c r="K720" s="185">
        <v>5.3</v>
      </c>
      <c r="L720" s="185">
        <v>252.5</v>
      </c>
      <c r="M720" s="188">
        <f>SUM(K720/L720)</f>
        <v>2.0990099009900988E-2</v>
      </c>
      <c r="N720" s="57">
        <v>224</v>
      </c>
      <c r="O720" s="187">
        <f>SUM(M720*N720)</f>
        <v>4.7017821782178215</v>
      </c>
      <c r="P720" s="187">
        <f>SUM(M720*60*1000)</f>
        <v>1259.4059405940593</v>
      </c>
      <c r="Q720" s="242">
        <f>SUM(O720*60)</f>
        <v>282.10693069306927</v>
      </c>
    </row>
    <row r="721" spans="1:17">
      <c r="A721" s="241"/>
      <c r="B721" s="19" t="s">
        <v>630</v>
      </c>
      <c r="C721" s="54" t="s">
        <v>625</v>
      </c>
      <c r="D721" s="25">
        <v>8</v>
      </c>
      <c r="E721" s="25">
        <v>1961</v>
      </c>
      <c r="F721" s="189">
        <f>G721+H721+I721</f>
        <v>7.9020000000000001</v>
      </c>
      <c r="G721" s="189">
        <v>0.342615</v>
      </c>
      <c r="H721" s="189">
        <v>0.91900000000000004</v>
      </c>
      <c r="I721" s="189">
        <v>6.6403850000000002</v>
      </c>
      <c r="J721" s="190">
        <v>316.22000000000003</v>
      </c>
      <c r="K721" s="190">
        <f>I721</f>
        <v>6.6403850000000002</v>
      </c>
      <c r="L721" s="190">
        <f>J721</f>
        <v>316.22000000000003</v>
      </c>
      <c r="M721" s="191">
        <f>K721/L721</f>
        <v>2.0999256846499271E-2</v>
      </c>
      <c r="N721" s="55">
        <v>210.04300000000001</v>
      </c>
      <c r="O721" s="192">
        <f>M721*N721</f>
        <v>4.4107469058092468</v>
      </c>
      <c r="P721" s="192">
        <f>M721*60*1000</f>
        <v>1259.9554107899562</v>
      </c>
      <c r="Q721" s="243">
        <f>P721*N721/1000</f>
        <v>264.64481434855475</v>
      </c>
    </row>
    <row r="722" spans="1:17">
      <c r="A722" s="241"/>
      <c r="B722" s="47" t="s">
        <v>718</v>
      </c>
      <c r="C722" s="56" t="s">
        <v>711</v>
      </c>
      <c r="D722" s="19">
        <v>8</v>
      </c>
      <c r="E722" s="19">
        <v>1976</v>
      </c>
      <c r="F722" s="184">
        <v>8.49</v>
      </c>
      <c r="G722" s="184"/>
      <c r="H722" s="184"/>
      <c r="I722" s="184">
        <v>8.49</v>
      </c>
      <c r="J722" s="185">
        <v>404.24</v>
      </c>
      <c r="K722" s="185">
        <v>8.49</v>
      </c>
      <c r="L722" s="185">
        <v>404.24</v>
      </c>
      <c r="M722" s="188">
        <f>K722/L722</f>
        <v>2.1002374826835542E-2</v>
      </c>
      <c r="N722" s="57">
        <v>211.678</v>
      </c>
      <c r="O722" s="187">
        <f>K722*N722/J722</f>
        <v>4.4457406985948946</v>
      </c>
      <c r="P722" s="187">
        <f>M722*60*1000</f>
        <v>1260.1424896101325</v>
      </c>
      <c r="Q722" s="242">
        <f>O722*60</f>
        <v>266.7444419156937</v>
      </c>
    </row>
    <row r="723" spans="1:17">
      <c r="A723" s="241"/>
      <c r="B723" s="47" t="s">
        <v>375</v>
      </c>
      <c r="C723" s="48" t="s">
        <v>371</v>
      </c>
      <c r="D723" s="49">
        <v>5</v>
      </c>
      <c r="E723" s="49">
        <v>1961</v>
      </c>
      <c r="F723" s="193">
        <v>4.6970000000000001</v>
      </c>
      <c r="G723" s="193">
        <v>0</v>
      </c>
      <c r="H723" s="193">
        <v>0</v>
      </c>
      <c r="I723" s="193">
        <v>4.6969989999999999</v>
      </c>
      <c r="J723" s="194">
        <v>223.64</v>
      </c>
      <c r="K723" s="194">
        <v>4.6969989999999999</v>
      </c>
      <c r="L723" s="194">
        <v>223.64</v>
      </c>
      <c r="M723" s="195">
        <v>2.1002499552852799E-2</v>
      </c>
      <c r="N723" s="50">
        <v>278.93100000000004</v>
      </c>
      <c r="O723" s="196">
        <v>5.8582482027767853</v>
      </c>
      <c r="P723" s="196">
        <v>1260.1499731711679</v>
      </c>
      <c r="Q723" s="244">
        <v>351.49489216660709</v>
      </c>
    </row>
    <row r="724" spans="1:17">
      <c r="A724" s="241"/>
      <c r="B724" s="19" t="s">
        <v>115</v>
      </c>
      <c r="C724" s="54" t="s">
        <v>105</v>
      </c>
      <c r="D724" s="25">
        <v>60</v>
      </c>
      <c r="E724" s="25">
        <v>1984</v>
      </c>
      <c r="F724" s="189">
        <v>27.094000000000001</v>
      </c>
      <c r="G724" s="189">
        <v>1.9319999999999999</v>
      </c>
      <c r="H724" s="189">
        <v>3.2</v>
      </c>
      <c r="I724" s="189">
        <v>21.960999999999999</v>
      </c>
      <c r="J724" s="190">
        <v>1044.93</v>
      </c>
      <c r="K724" s="190">
        <v>21.960999999999999</v>
      </c>
      <c r="L724" s="190">
        <v>1044.93</v>
      </c>
      <c r="M724" s="197">
        <f>K724/L724</f>
        <v>2.1016718823270455E-2</v>
      </c>
      <c r="N724" s="55">
        <v>240.6</v>
      </c>
      <c r="O724" s="192">
        <f>M724*N724</f>
        <v>5.0566225488788712</v>
      </c>
      <c r="P724" s="192">
        <f>M724*60*1000</f>
        <v>1261.0031293962275</v>
      </c>
      <c r="Q724" s="243">
        <f>P724*N724/1000</f>
        <v>303.3973529327323</v>
      </c>
    </row>
    <row r="725" spans="1:17">
      <c r="A725" s="241"/>
      <c r="B725" s="19" t="s">
        <v>921</v>
      </c>
      <c r="C725" s="56" t="s">
        <v>911</v>
      </c>
      <c r="D725" s="19">
        <v>32</v>
      </c>
      <c r="E725" s="19">
        <v>1960</v>
      </c>
      <c r="F725" s="184">
        <v>28.928999999999998</v>
      </c>
      <c r="G725" s="184">
        <v>3.0444079999999998</v>
      </c>
      <c r="H725" s="184">
        <v>0.32</v>
      </c>
      <c r="I725" s="184">
        <v>25.564592000000001</v>
      </c>
      <c r="J725" s="185">
        <v>1214.6199999999999</v>
      </c>
      <c r="K725" s="185">
        <v>25.564592000000001</v>
      </c>
      <c r="L725" s="185">
        <v>1214.6199999999999</v>
      </c>
      <c r="M725" s="188">
        <v>2.1047399186576873E-2</v>
      </c>
      <c r="N725" s="57">
        <v>254.07900000000001</v>
      </c>
      <c r="O725" s="187">
        <v>5.3477021379262659</v>
      </c>
      <c r="P725" s="187">
        <v>1262.8439511946124</v>
      </c>
      <c r="Q725" s="242">
        <v>320.86212827557591</v>
      </c>
    </row>
    <row r="726" spans="1:17">
      <c r="A726" s="241"/>
      <c r="B726" s="47" t="s">
        <v>222</v>
      </c>
      <c r="C726" s="56" t="s">
        <v>218</v>
      </c>
      <c r="D726" s="19">
        <v>20</v>
      </c>
      <c r="E726" s="19">
        <v>1959</v>
      </c>
      <c r="F726" s="184">
        <v>24.22</v>
      </c>
      <c r="G726" s="184">
        <v>3.47</v>
      </c>
      <c r="H726" s="184">
        <v>0</v>
      </c>
      <c r="I726" s="184">
        <f>F726-G726-H726</f>
        <v>20.75</v>
      </c>
      <c r="J726" s="185">
        <v>985.37</v>
      </c>
      <c r="K726" s="185">
        <f>I726/J726*L726</f>
        <v>20.75</v>
      </c>
      <c r="L726" s="185">
        <v>985.37</v>
      </c>
      <c r="M726" s="198">
        <f>K726/L726</f>
        <v>2.1058079706100248E-2</v>
      </c>
      <c r="N726" s="57">
        <v>237.40199999999999</v>
      </c>
      <c r="O726" s="187">
        <f>M726*N726</f>
        <v>4.9992302383876108</v>
      </c>
      <c r="P726" s="187">
        <f>M726*60*1000</f>
        <v>1263.484782366015</v>
      </c>
      <c r="Q726" s="242">
        <f>P726*N726/1000</f>
        <v>299.95381430325671</v>
      </c>
    </row>
    <row r="727" spans="1:17">
      <c r="A727" s="241"/>
      <c r="B727" s="19" t="s">
        <v>819</v>
      </c>
      <c r="C727" s="54" t="s">
        <v>813</v>
      </c>
      <c r="D727" s="25">
        <v>9</v>
      </c>
      <c r="E727" s="25">
        <v>1977</v>
      </c>
      <c r="F727" s="189">
        <v>11.3</v>
      </c>
      <c r="G727" s="189">
        <v>0.16</v>
      </c>
      <c r="H727" s="189">
        <v>1.44</v>
      </c>
      <c r="I727" s="189">
        <v>9.69</v>
      </c>
      <c r="J727" s="190">
        <v>460.02</v>
      </c>
      <c r="K727" s="190">
        <v>9.69</v>
      </c>
      <c r="L727" s="190">
        <v>460.02</v>
      </c>
      <c r="M727" s="191">
        <f>K727/L727</f>
        <v>2.1064301552106431E-2</v>
      </c>
      <c r="N727" s="55">
        <v>308.89999999999998</v>
      </c>
      <c r="O727" s="192">
        <f>M727*N727</f>
        <v>6.5067627494456763</v>
      </c>
      <c r="P727" s="192">
        <f>M727*60*1000</f>
        <v>1263.8580931263859</v>
      </c>
      <c r="Q727" s="243">
        <f>P727*N727/1000</f>
        <v>390.40576496674055</v>
      </c>
    </row>
    <row r="728" spans="1:17">
      <c r="A728" s="241"/>
      <c r="B728" s="19" t="s">
        <v>861</v>
      </c>
      <c r="C728" s="54" t="s">
        <v>852</v>
      </c>
      <c r="D728" s="25">
        <v>36</v>
      </c>
      <c r="E728" s="25">
        <v>1969</v>
      </c>
      <c r="F728" s="189">
        <f>SUM(G728+H728+I728)</f>
        <v>39.823</v>
      </c>
      <c r="G728" s="189">
        <v>2.1349999999999998</v>
      </c>
      <c r="H728" s="189">
        <v>5.76</v>
      </c>
      <c r="I728" s="189">
        <v>31.928000000000001</v>
      </c>
      <c r="J728" s="190">
        <v>1512.63</v>
      </c>
      <c r="K728" s="190">
        <v>31.928000000000001</v>
      </c>
      <c r="L728" s="190">
        <v>1512.63</v>
      </c>
      <c r="M728" s="191">
        <f>K728/L728</f>
        <v>2.1107607280035433E-2</v>
      </c>
      <c r="N728" s="55">
        <v>197.94</v>
      </c>
      <c r="O728" s="192">
        <f>M728*N728</f>
        <v>4.1780397850102133</v>
      </c>
      <c r="P728" s="192">
        <f>M728*60*1000</f>
        <v>1266.4564368021261</v>
      </c>
      <c r="Q728" s="243">
        <f>P728*N728/1000</f>
        <v>250.68238710061283</v>
      </c>
    </row>
    <row r="729" spans="1:17">
      <c r="A729" s="241"/>
      <c r="B729" s="19" t="s">
        <v>168</v>
      </c>
      <c r="C729" s="54" t="s">
        <v>164</v>
      </c>
      <c r="D729" s="25">
        <v>18</v>
      </c>
      <c r="E729" s="25">
        <v>1959</v>
      </c>
      <c r="F729" s="189">
        <f>G729+H729+I729</f>
        <v>17.359900000000003</v>
      </c>
      <c r="G729" s="189">
        <v>1.3598400000000002</v>
      </c>
      <c r="H729" s="189">
        <v>0.18</v>
      </c>
      <c r="I729" s="189">
        <v>15.820060000000002</v>
      </c>
      <c r="J729" s="190">
        <v>749.42</v>
      </c>
      <c r="K729" s="190">
        <v>15.820060000000002</v>
      </c>
      <c r="L729" s="190">
        <v>749.42</v>
      </c>
      <c r="M729" s="197">
        <f>K729/L729</f>
        <v>2.1109738197539432E-2</v>
      </c>
      <c r="N729" s="55">
        <v>195.655</v>
      </c>
      <c r="O729" s="192">
        <f>M729*N729</f>
        <v>4.1302258270395775</v>
      </c>
      <c r="P729" s="192">
        <f>M729*60*1000</f>
        <v>1266.5842918523661</v>
      </c>
      <c r="Q729" s="243">
        <f>P729*N729/1000</f>
        <v>247.81354962237467</v>
      </c>
    </row>
    <row r="730" spans="1:17">
      <c r="A730" s="241"/>
      <c r="B730" s="19" t="s">
        <v>657</v>
      </c>
      <c r="C730" s="56" t="s">
        <v>655</v>
      </c>
      <c r="D730" s="19">
        <v>9</v>
      </c>
      <c r="E730" s="19" t="s">
        <v>654</v>
      </c>
      <c r="F730" s="184">
        <f>SUM(G730+H730+I730)</f>
        <v>5.4</v>
      </c>
      <c r="G730" s="184"/>
      <c r="H730" s="184">
        <v>0</v>
      </c>
      <c r="I730" s="184">
        <v>5.4</v>
      </c>
      <c r="J730" s="185">
        <v>255.12</v>
      </c>
      <c r="K730" s="185">
        <v>5.4</v>
      </c>
      <c r="L730" s="185">
        <v>255.1</v>
      </c>
      <c r="M730" s="188">
        <f>SUM(K730/L730)</f>
        <v>2.1168169345354766E-2</v>
      </c>
      <c r="N730" s="57">
        <v>224</v>
      </c>
      <c r="O730" s="187">
        <f>SUM(M730*N730)</f>
        <v>4.7416699333594678</v>
      </c>
      <c r="P730" s="187">
        <f>SUM(M730*60*1000)</f>
        <v>1270.0901607212861</v>
      </c>
      <c r="Q730" s="242">
        <f>SUM(O730*60)</f>
        <v>284.50019600156804</v>
      </c>
    </row>
    <row r="731" spans="1:17">
      <c r="A731" s="241"/>
      <c r="B731" s="47" t="s">
        <v>759</v>
      </c>
      <c r="C731" s="54" t="s">
        <v>747</v>
      </c>
      <c r="D731" s="25">
        <v>9</v>
      </c>
      <c r="E731" s="25">
        <v>1955</v>
      </c>
      <c r="F731" s="189">
        <v>9.0660000000000007</v>
      </c>
      <c r="G731" s="189">
        <v>0.53200000000000003</v>
      </c>
      <c r="H731" s="189">
        <v>7.0000000000000007E-2</v>
      </c>
      <c r="I731" s="189">
        <f>F731-G731-H731</f>
        <v>8.4640000000000004</v>
      </c>
      <c r="J731" s="190">
        <v>399.33</v>
      </c>
      <c r="K731" s="190">
        <v>7.2480000000000002</v>
      </c>
      <c r="L731" s="190">
        <v>341.96</v>
      </c>
      <c r="M731" s="191">
        <f>K731/L731</f>
        <v>2.119546145748041E-2</v>
      </c>
      <c r="N731" s="55">
        <v>188.679</v>
      </c>
      <c r="O731" s="192">
        <f>M731*N731</f>
        <v>3.9991384723359462</v>
      </c>
      <c r="P731" s="192">
        <f>M731*60*1000</f>
        <v>1271.7276874488246</v>
      </c>
      <c r="Q731" s="243">
        <f>P731*N731/1000</f>
        <v>239.94830834015676</v>
      </c>
    </row>
    <row r="732" spans="1:17">
      <c r="A732" s="241"/>
      <c r="B732" s="47" t="s">
        <v>375</v>
      </c>
      <c r="C732" s="48" t="s">
        <v>372</v>
      </c>
      <c r="D732" s="49">
        <v>18</v>
      </c>
      <c r="E732" s="49">
        <v>1989</v>
      </c>
      <c r="F732" s="193">
        <v>20.899000000000001</v>
      </c>
      <c r="G732" s="193">
        <v>1.016481</v>
      </c>
      <c r="H732" s="193">
        <v>0</v>
      </c>
      <c r="I732" s="193">
        <v>19.88252</v>
      </c>
      <c r="J732" s="194">
        <v>937.87</v>
      </c>
      <c r="K732" s="194">
        <v>19.88252</v>
      </c>
      <c r="L732" s="194">
        <v>937.87</v>
      </c>
      <c r="M732" s="195">
        <v>2.1199654536342989E-2</v>
      </c>
      <c r="N732" s="50">
        <v>278.93100000000004</v>
      </c>
      <c r="O732" s="196">
        <v>5.9132408394766873</v>
      </c>
      <c r="P732" s="196">
        <v>1271.9792721805793</v>
      </c>
      <c r="Q732" s="244">
        <v>354.79445036860119</v>
      </c>
    </row>
    <row r="733" spans="1:17">
      <c r="A733" s="241"/>
      <c r="B733" s="19" t="s">
        <v>630</v>
      </c>
      <c r="C733" s="54" t="s">
        <v>626</v>
      </c>
      <c r="D733" s="25">
        <v>8</v>
      </c>
      <c r="E733" s="25">
        <v>1959</v>
      </c>
      <c r="F733" s="189">
        <f>G733+H733+I733</f>
        <v>9.3610000000000007</v>
      </c>
      <c r="G733" s="189">
        <v>0.36897000000000002</v>
      </c>
      <c r="H733" s="189">
        <v>1.28</v>
      </c>
      <c r="I733" s="189">
        <v>7.7120300000000004</v>
      </c>
      <c r="J733" s="190">
        <v>363.07</v>
      </c>
      <c r="K733" s="190">
        <f>I733</f>
        <v>7.7120300000000004</v>
      </c>
      <c r="L733" s="190">
        <f>J733</f>
        <v>363.07</v>
      </c>
      <c r="M733" s="191">
        <f>K733/L733</f>
        <v>2.1241165615446058E-2</v>
      </c>
      <c r="N733" s="55">
        <v>210.04300000000001</v>
      </c>
      <c r="O733" s="192">
        <f>M733*N733</f>
        <v>4.4615581493651364</v>
      </c>
      <c r="P733" s="192">
        <f>M733*60*1000</f>
        <v>1274.4699369267637</v>
      </c>
      <c r="Q733" s="243">
        <f>P733*N733/1000</f>
        <v>267.6934889619082</v>
      </c>
    </row>
    <row r="734" spans="1:17">
      <c r="A734" s="241"/>
      <c r="B734" s="47" t="s">
        <v>792</v>
      </c>
      <c r="C734" s="54" t="s">
        <v>791</v>
      </c>
      <c r="D734" s="25">
        <v>4</v>
      </c>
      <c r="E734" s="25">
        <v>1950</v>
      </c>
      <c r="F734" s="189">
        <v>5.4870000000000001</v>
      </c>
      <c r="G734" s="189">
        <v>0.73699999999999999</v>
      </c>
      <c r="H734" s="189">
        <v>0.64</v>
      </c>
      <c r="I734" s="189">
        <v>4.1100000000000003</v>
      </c>
      <c r="J734" s="190">
        <v>193.31</v>
      </c>
      <c r="K734" s="199">
        <v>4.1100000000000003</v>
      </c>
      <c r="L734" s="190">
        <v>193.31</v>
      </c>
      <c r="M734" s="191">
        <f>K734/L734</f>
        <v>2.1261186694945942E-2</v>
      </c>
      <c r="N734" s="55">
        <v>260.29199999999997</v>
      </c>
      <c r="O734" s="192">
        <f>M734*N734</f>
        <v>5.5341168072008688</v>
      </c>
      <c r="P734" s="192">
        <f>M734*60*1000</f>
        <v>1275.6712016967567</v>
      </c>
      <c r="Q734" s="243">
        <f>P734*N734/1000</f>
        <v>332.04700843205217</v>
      </c>
    </row>
    <row r="735" spans="1:17">
      <c r="A735" s="241"/>
      <c r="B735" s="47" t="s">
        <v>759</v>
      </c>
      <c r="C735" s="54" t="s">
        <v>748</v>
      </c>
      <c r="D735" s="25">
        <v>6</v>
      </c>
      <c r="E735" s="25">
        <v>1953</v>
      </c>
      <c r="F735" s="189">
        <v>4.3869999999999996</v>
      </c>
      <c r="G735" s="189">
        <v>0.372</v>
      </c>
      <c r="H735" s="189">
        <v>0.04</v>
      </c>
      <c r="I735" s="189">
        <f>F735-G735-H735</f>
        <v>3.9749999999999996</v>
      </c>
      <c r="J735" s="190">
        <v>272.16000000000003</v>
      </c>
      <c r="K735" s="190">
        <v>3.0419999999999998</v>
      </c>
      <c r="L735" s="190">
        <v>142.96</v>
      </c>
      <c r="M735" s="191">
        <f>K735/L735</f>
        <v>2.1278679350867372E-2</v>
      </c>
      <c r="N735" s="55">
        <v>188.679</v>
      </c>
      <c r="O735" s="192">
        <f>M735*N735</f>
        <v>4.0148399412423048</v>
      </c>
      <c r="P735" s="192">
        <f>M735*60*1000</f>
        <v>1276.7207610520425</v>
      </c>
      <c r="Q735" s="243">
        <f>P735*N735/1000</f>
        <v>240.89039647453831</v>
      </c>
    </row>
    <row r="736" spans="1:17">
      <c r="A736" s="241"/>
      <c r="B736" s="19" t="s">
        <v>861</v>
      </c>
      <c r="C736" s="54" t="s">
        <v>860</v>
      </c>
      <c r="D736" s="25">
        <v>12</v>
      </c>
      <c r="E736" s="25">
        <v>1992</v>
      </c>
      <c r="F736" s="189">
        <f>SUM(G736+H736+I736)</f>
        <v>14.325000000000001</v>
      </c>
      <c r="G736" s="189">
        <v>0.66300000000000003</v>
      </c>
      <c r="H736" s="189">
        <v>1.92</v>
      </c>
      <c r="I736" s="189">
        <v>11.742000000000001</v>
      </c>
      <c r="J736" s="190">
        <v>551.05999999999995</v>
      </c>
      <c r="K736" s="190">
        <v>11.742000000000001</v>
      </c>
      <c r="L736" s="190">
        <v>551.05999999999995</v>
      </c>
      <c r="M736" s="191">
        <f>K736/L736</f>
        <v>2.1308024534533447E-2</v>
      </c>
      <c r="N736" s="55">
        <v>197.94</v>
      </c>
      <c r="O736" s="192">
        <f>M736*N736</f>
        <v>4.2177103763655506</v>
      </c>
      <c r="P736" s="192">
        <f>M736*60*1000</f>
        <v>1278.4814720720069</v>
      </c>
      <c r="Q736" s="243">
        <f>P736*N736/1000</f>
        <v>253.06262258193306</v>
      </c>
    </row>
    <row r="737" spans="1:17">
      <c r="A737" s="241"/>
      <c r="B737" s="47" t="s">
        <v>759</v>
      </c>
      <c r="C737" s="54" t="s">
        <v>749</v>
      </c>
      <c r="D737" s="25">
        <v>7</v>
      </c>
      <c r="E737" s="25">
        <v>1925</v>
      </c>
      <c r="F737" s="189">
        <v>8.0389999999999997</v>
      </c>
      <c r="G737" s="189">
        <v>0.10659</v>
      </c>
      <c r="H737" s="189">
        <v>0.06</v>
      </c>
      <c r="I737" s="189">
        <f>F737-G737-H737</f>
        <v>7.8724100000000004</v>
      </c>
      <c r="J737" s="190">
        <v>368.39</v>
      </c>
      <c r="K737" s="190">
        <v>2.67293</v>
      </c>
      <c r="L737" s="190">
        <v>125.08</v>
      </c>
      <c r="M737" s="191">
        <f>K737/L737</f>
        <v>2.136976335145507E-2</v>
      </c>
      <c r="N737" s="55">
        <v>188.679</v>
      </c>
      <c r="O737" s="192">
        <f>M737*N737</f>
        <v>4.0320255793891908</v>
      </c>
      <c r="P737" s="192">
        <f>M737*60*1000</f>
        <v>1282.1858010873041</v>
      </c>
      <c r="Q737" s="243">
        <f>P737*N737/1000</f>
        <v>241.92153476335147</v>
      </c>
    </row>
    <row r="738" spans="1:17">
      <c r="A738" s="241"/>
      <c r="B738" s="47" t="s">
        <v>315</v>
      </c>
      <c r="C738" s="51" t="s">
        <v>304</v>
      </c>
      <c r="D738" s="52">
        <v>36</v>
      </c>
      <c r="E738" s="52">
        <v>1964</v>
      </c>
      <c r="F738" s="200">
        <v>38.945999999999998</v>
      </c>
      <c r="G738" s="200">
        <v>0.94298999999999999</v>
      </c>
      <c r="H738" s="200">
        <v>5.6</v>
      </c>
      <c r="I738" s="200">
        <v>32.403008999999997</v>
      </c>
      <c r="J738" s="201">
        <v>1514.36</v>
      </c>
      <c r="K738" s="201">
        <v>32.403008999999997</v>
      </c>
      <c r="L738" s="201">
        <v>1514.36</v>
      </c>
      <c r="M738" s="202">
        <v>2.1397163818378719E-2</v>
      </c>
      <c r="N738" s="53">
        <v>258.221</v>
      </c>
      <c r="O738" s="203">
        <v>5.5251970383455715</v>
      </c>
      <c r="P738" s="203">
        <v>1283.8298291027234</v>
      </c>
      <c r="Q738" s="245">
        <v>331.51182230073437</v>
      </c>
    </row>
    <row r="739" spans="1:17">
      <c r="A739" s="241"/>
      <c r="B739" s="47" t="s">
        <v>447</v>
      </c>
      <c r="C739" s="204" t="s">
        <v>445</v>
      </c>
      <c r="D739" s="205">
        <v>24</v>
      </c>
      <c r="E739" s="205">
        <v>1968</v>
      </c>
      <c r="F739" s="206">
        <v>17.754999999999999</v>
      </c>
      <c r="G739" s="206">
        <v>0</v>
      </c>
      <c r="H739" s="206">
        <v>0</v>
      </c>
      <c r="I739" s="206">
        <v>17.754998000000001</v>
      </c>
      <c r="J739" s="207">
        <v>828.47</v>
      </c>
      <c r="K739" s="207">
        <v>17.754998000000001</v>
      </c>
      <c r="L739" s="207">
        <v>828.47</v>
      </c>
      <c r="M739" s="208">
        <v>2.1431069320554757E-2</v>
      </c>
      <c r="N739" s="209">
        <v>229.88100000000003</v>
      </c>
      <c r="O739" s="210">
        <v>4.9265956464784484</v>
      </c>
      <c r="P739" s="210">
        <v>1285.8641592332854</v>
      </c>
      <c r="Q739" s="246">
        <v>295.59573878870691</v>
      </c>
    </row>
    <row r="740" spans="1:17">
      <c r="A740" s="241"/>
      <c r="B740" s="19" t="s">
        <v>657</v>
      </c>
      <c r="C740" s="56" t="s">
        <v>647</v>
      </c>
      <c r="D740" s="19">
        <v>12</v>
      </c>
      <c r="E740" s="19">
        <v>1960</v>
      </c>
      <c r="F740" s="184">
        <f>SUM(G740+H740+I740)</f>
        <v>13.8</v>
      </c>
      <c r="G740" s="184">
        <v>0.5</v>
      </c>
      <c r="H740" s="184">
        <v>1.9</v>
      </c>
      <c r="I740" s="184">
        <v>11.4</v>
      </c>
      <c r="J740" s="185">
        <v>530.4</v>
      </c>
      <c r="K740" s="185">
        <v>10.5</v>
      </c>
      <c r="L740" s="185">
        <v>487.4</v>
      </c>
      <c r="M740" s="188">
        <f>SUM(K740/L740)</f>
        <v>2.1542880590890441E-2</v>
      </c>
      <c r="N740" s="57">
        <v>224</v>
      </c>
      <c r="O740" s="187">
        <f>SUM(M740*N740)</f>
        <v>4.825605252359459</v>
      </c>
      <c r="P740" s="187">
        <f>SUM(M740*60*1000)</f>
        <v>1292.5728354534265</v>
      </c>
      <c r="Q740" s="242">
        <f>SUM(O740*60)</f>
        <v>289.53631514156757</v>
      </c>
    </row>
    <row r="741" spans="1:17">
      <c r="A741" s="241"/>
      <c r="B741" s="47" t="s">
        <v>315</v>
      </c>
      <c r="C741" s="51" t="s">
        <v>312</v>
      </c>
      <c r="D741" s="52">
        <v>8</v>
      </c>
      <c r="E741" s="52">
        <v>1956</v>
      </c>
      <c r="F741" s="200">
        <v>10.126908999999999</v>
      </c>
      <c r="G741" s="200">
        <v>0</v>
      </c>
      <c r="H741" s="200">
        <v>0</v>
      </c>
      <c r="I741" s="200">
        <v>10.126908</v>
      </c>
      <c r="J741" s="201">
        <v>469.85</v>
      </c>
      <c r="K741" s="201">
        <v>10.126908</v>
      </c>
      <c r="L741" s="201">
        <v>469.85</v>
      </c>
      <c r="M741" s="202">
        <v>2.1553491539853142E-2</v>
      </c>
      <c r="N741" s="53">
        <v>258.221</v>
      </c>
      <c r="O741" s="203">
        <v>5.5655641389124186</v>
      </c>
      <c r="P741" s="203">
        <v>1293.2094923911886</v>
      </c>
      <c r="Q741" s="245">
        <v>333.93384833474511</v>
      </c>
    </row>
    <row r="742" spans="1:17">
      <c r="A742" s="241"/>
      <c r="B742" s="47" t="s">
        <v>759</v>
      </c>
      <c r="C742" s="54" t="s">
        <v>750</v>
      </c>
      <c r="D742" s="25">
        <v>26</v>
      </c>
      <c r="E742" s="25">
        <v>1962</v>
      </c>
      <c r="F742" s="189">
        <v>23.494</v>
      </c>
      <c r="G742" s="189">
        <v>2.5637699999999999</v>
      </c>
      <c r="H742" s="189">
        <v>0.24</v>
      </c>
      <c r="I742" s="189">
        <f>F742-G742-H742</f>
        <v>20.690230000000003</v>
      </c>
      <c r="J742" s="190">
        <v>1297.6199999999999</v>
      </c>
      <c r="K742" s="190">
        <v>19.5563</v>
      </c>
      <c r="L742" s="190">
        <v>902.53</v>
      </c>
      <c r="M742" s="191">
        <f>K742/L742</f>
        <v>2.166831019467497E-2</v>
      </c>
      <c r="N742" s="55">
        <v>188.679</v>
      </c>
      <c r="O742" s="192">
        <f>M742*N742</f>
        <v>4.0883550992210784</v>
      </c>
      <c r="P742" s="192">
        <f>M742*60*1000</f>
        <v>1300.0986116804982</v>
      </c>
      <c r="Q742" s="243">
        <f>P742*N742/1000</f>
        <v>245.30130595326472</v>
      </c>
    </row>
    <row r="743" spans="1:17">
      <c r="A743" s="241"/>
      <c r="B743" s="19" t="s">
        <v>564</v>
      </c>
      <c r="C743" s="211" t="s">
        <v>558</v>
      </c>
      <c r="D743" s="212">
        <v>16</v>
      </c>
      <c r="E743" s="213" t="s">
        <v>130</v>
      </c>
      <c r="F743" s="214">
        <v>23.49</v>
      </c>
      <c r="G743" s="214">
        <v>0.7</v>
      </c>
      <c r="H743" s="214">
        <v>2.3199999999999998</v>
      </c>
      <c r="I743" s="214">
        <v>20.47</v>
      </c>
      <c r="J743" s="215">
        <v>872.36</v>
      </c>
      <c r="K743" s="216">
        <v>18.989999999999998</v>
      </c>
      <c r="L743" s="215">
        <v>872.36</v>
      </c>
      <c r="M743" s="217">
        <f>K743/L743</f>
        <v>2.1768535925535328E-2</v>
      </c>
      <c r="N743" s="218">
        <v>223.8</v>
      </c>
      <c r="O743" s="219">
        <f>M743*N743</f>
        <v>4.8717983401348066</v>
      </c>
      <c r="P743" s="219">
        <f>M743*60*1000</f>
        <v>1306.1121555321195</v>
      </c>
      <c r="Q743" s="247">
        <f>P743*N743/1000</f>
        <v>292.30790040808836</v>
      </c>
    </row>
    <row r="744" spans="1:17">
      <c r="A744" s="241"/>
      <c r="B744" s="19" t="s">
        <v>678</v>
      </c>
      <c r="C744" s="98" t="s">
        <v>669</v>
      </c>
      <c r="D744" s="25">
        <v>18</v>
      </c>
      <c r="E744" s="25">
        <v>1987</v>
      </c>
      <c r="F744" s="189">
        <v>18.783999999999999</v>
      </c>
      <c r="G744" s="189">
        <v>2.2000000000000002</v>
      </c>
      <c r="H744" s="189">
        <v>2.411</v>
      </c>
      <c r="I744" s="189">
        <v>14.173</v>
      </c>
      <c r="J744" s="190">
        <v>650.79999999999995</v>
      </c>
      <c r="K744" s="190">
        <v>14.173</v>
      </c>
      <c r="L744" s="190">
        <v>650.79999999999995</v>
      </c>
      <c r="M744" s="191">
        <f>K744/L744</f>
        <v>2.1777811923786111E-2</v>
      </c>
      <c r="N744" s="55">
        <v>291.13900000000001</v>
      </c>
      <c r="O744" s="192">
        <f>M744*N744</f>
        <v>6.3403703856791651</v>
      </c>
      <c r="P744" s="192">
        <f>M744*60*1000</f>
        <v>1306.6687154271665</v>
      </c>
      <c r="Q744" s="243">
        <f>P744*N744/1000</f>
        <v>380.42222314074985</v>
      </c>
    </row>
    <row r="745" spans="1:17">
      <c r="A745" s="241"/>
      <c r="B745" s="19" t="s">
        <v>564</v>
      </c>
      <c r="C745" s="211" t="s">
        <v>559</v>
      </c>
      <c r="D745" s="220">
        <v>39</v>
      </c>
      <c r="E745" s="213" t="s">
        <v>130</v>
      </c>
      <c r="F745" s="214">
        <v>32.26</v>
      </c>
      <c r="G745" s="214">
        <v>1.64</v>
      </c>
      <c r="H745" s="214">
        <v>4.84</v>
      </c>
      <c r="I745" s="214">
        <v>25.78</v>
      </c>
      <c r="J745" s="216">
        <v>1183.53</v>
      </c>
      <c r="K745" s="216">
        <v>25.78</v>
      </c>
      <c r="L745" s="216">
        <v>1183.53</v>
      </c>
      <c r="M745" s="217">
        <f>K745/L745</f>
        <v>2.1782295336831344E-2</v>
      </c>
      <c r="N745" s="218">
        <v>223.8</v>
      </c>
      <c r="O745" s="219">
        <f>M745*N745</f>
        <v>4.8748776963828551</v>
      </c>
      <c r="P745" s="219">
        <f>M745*60*1000</f>
        <v>1306.9377202098806</v>
      </c>
      <c r="Q745" s="247">
        <f>P745*N745/1000</f>
        <v>292.49266178297131</v>
      </c>
    </row>
    <row r="746" spans="1:17">
      <c r="A746" s="241"/>
      <c r="B746" s="47" t="s">
        <v>375</v>
      </c>
      <c r="C746" s="48" t="s">
        <v>373</v>
      </c>
      <c r="D746" s="49">
        <v>6</v>
      </c>
      <c r="E746" s="49">
        <v>1968</v>
      </c>
      <c r="F746" s="193">
        <v>5.5149999999999997</v>
      </c>
      <c r="G746" s="193">
        <v>0</v>
      </c>
      <c r="H746" s="193">
        <v>0</v>
      </c>
      <c r="I746" s="193">
        <v>5.5149999999999997</v>
      </c>
      <c r="J746" s="194">
        <v>252.14</v>
      </c>
      <c r="K746" s="194">
        <v>5.5149999999999997</v>
      </c>
      <c r="L746" s="194">
        <v>252.14</v>
      </c>
      <c r="M746" s="195">
        <v>2.187276909653367E-2</v>
      </c>
      <c r="N746" s="50">
        <v>278.93100000000004</v>
      </c>
      <c r="O746" s="196">
        <v>6.1009933568652341</v>
      </c>
      <c r="P746" s="196">
        <v>1312.3661457920202</v>
      </c>
      <c r="Q746" s="244">
        <v>366.05960141191406</v>
      </c>
    </row>
    <row r="747" spans="1:17">
      <c r="A747" s="241"/>
      <c r="B747" s="19" t="s">
        <v>115</v>
      </c>
      <c r="C747" s="54" t="s">
        <v>112</v>
      </c>
      <c r="D747" s="25">
        <v>20</v>
      </c>
      <c r="E747" s="25">
        <v>1982</v>
      </c>
      <c r="F747" s="189">
        <v>27.85</v>
      </c>
      <c r="G747" s="189">
        <v>2.153</v>
      </c>
      <c r="H747" s="189">
        <v>3.2</v>
      </c>
      <c r="I747" s="189">
        <v>22.495999999999999</v>
      </c>
      <c r="J747" s="190">
        <v>1027.75</v>
      </c>
      <c r="K747" s="190">
        <v>22.495999999999999</v>
      </c>
      <c r="L747" s="190">
        <v>1027.75</v>
      </c>
      <c r="M747" s="197">
        <f>K747/L747</f>
        <v>2.188859158355631E-2</v>
      </c>
      <c r="N747" s="55">
        <v>240.6</v>
      </c>
      <c r="O747" s="192">
        <f>M747*N747</f>
        <v>5.2663951350036484</v>
      </c>
      <c r="P747" s="192">
        <f>M747*60*1000</f>
        <v>1313.3154950133785</v>
      </c>
      <c r="Q747" s="243">
        <f>P747*N747/1000</f>
        <v>315.98370810021885</v>
      </c>
    </row>
    <row r="748" spans="1:17">
      <c r="A748" s="241"/>
      <c r="B748" s="19" t="s">
        <v>168</v>
      </c>
      <c r="C748" s="54" t="s">
        <v>165</v>
      </c>
      <c r="D748" s="25">
        <v>24</v>
      </c>
      <c r="E748" s="25">
        <v>1997</v>
      </c>
      <c r="F748" s="189">
        <f>G748+H748+I748</f>
        <v>32.116</v>
      </c>
      <c r="G748" s="189">
        <v>2.6063600000000005</v>
      </c>
      <c r="H748" s="189">
        <v>3.52</v>
      </c>
      <c r="I748" s="189">
        <v>25.989640000000001</v>
      </c>
      <c r="J748" s="190">
        <v>1184.83</v>
      </c>
      <c r="K748" s="190">
        <v>25.989640000000001</v>
      </c>
      <c r="L748" s="190">
        <v>1184.83</v>
      </c>
      <c r="M748" s="197">
        <f>K748/L748</f>
        <v>2.1935332494957084E-2</v>
      </c>
      <c r="N748" s="55">
        <v>195.655</v>
      </c>
      <c r="O748" s="192">
        <f>M748*N748</f>
        <v>4.291757479300828</v>
      </c>
      <c r="P748" s="192">
        <f>M748*60*1000</f>
        <v>1316.119949697425</v>
      </c>
      <c r="Q748" s="243">
        <f>P748*N748/1000</f>
        <v>257.50544875804968</v>
      </c>
    </row>
    <row r="749" spans="1:17">
      <c r="A749" s="241"/>
      <c r="B749" s="47" t="s">
        <v>250</v>
      </c>
      <c r="C749" s="56" t="s">
        <v>244</v>
      </c>
      <c r="D749" s="19">
        <v>8</v>
      </c>
      <c r="E749" s="19">
        <v>1965</v>
      </c>
      <c r="F749" s="184">
        <f>SUM(G749:I749)</f>
        <v>8.7609999999999992</v>
      </c>
      <c r="G749" s="184">
        <v>0</v>
      </c>
      <c r="H749" s="184">
        <v>0</v>
      </c>
      <c r="I749" s="184">
        <v>8.7609999999999992</v>
      </c>
      <c r="J749" s="185">
        <v>398.85</v>
      </c>
      <c r="K749" s="185">
        <v>8.7609999999999992</v>
      </c>
      <c r="L749" s="185">
        <v>398.85</v>
      </c>
      <c r="M749" s="198">
        <f>K749/L749</f>
        <v>2.1965651247336088E-2</v>
      </c>
      <c r="N749" s="57">
        <v>280.3</v>
      </c>
      <c r="O749" s="187">
        <f>M749*N749</f>
        <v>6.1569720446283061</v>
      </c>
      <c r="P749" s="187">
        <f>M749*60*1000</f>
        <v>1317.9390748401654</v>
      </c>
      <c r="Q749" s="242">
        <f>P749*N749/1000</f>
        <v>369.41832267769837</v>
      </c>
    </row>
    <row r="750" spans="1:17">
      <c r="A750" s="241"/>
      <c r="B750" s="19" t="s">
        <v>819</v>
      </c>
      <c r="C750" s="54" t="s">
        <v>814</v>
      </c>
      <c r="D750" s="25">
        <v>20</v>
      </c>
      <c r="E750" s="25">
        <v>1992</v>
      </c>
      <c r="F750" s="189">
        <v>29.9</v>
      </c>
      <c r="G750" s="189">
        <v>1.69</v>
      </c>
      <c r="H750" s="189">
        <v>3.2</v>
      </c>
      <c r="I750" s="189">
        <v>25</v>
      </c>
      <c r="J750" s="190">
        <v>1137.6500000000001</v>
      </c>
      <c r="K750" s="190">
        <v>25</v>
      </c>
      <c r="L750" s="190">
        <v>1137.6500000000001</v>
      </c>
      <c r="M750" s="191">
        <f>K750/L750</f>
        <v>2.1975124159451499E-2</v>
      </c>
      <c r="N750" s="55">
        <v>308.89999999999998</v>
      </c>
      <c r="O750" s="192">
        <f>M750*N750</f>
        <v>6.7881158528545678</v>
      </c>
      <c r="P750" s="192">
        <f>M750*60*1000</f>
        <v>1318.5074495670899</v>
      </c>
      <c r="Q750" s="243">
        <f>P750*N750/1000</f>
        <v>407.28695117127404</v>
      </c>
    </row>
    <row r="751" spans="1:17">
      <c r="A751" s="241"/>
      <c r="B751" s="47" t="s">
        <v>447</v>
      </c>
      <c r="C751" s="221" t="s">
        <v>444</v>
      </c>
      <c r="D751" s="205">
        <v>51</v>
      </c>
      <c r="E751" s="205">
        <v>1984</v>
      </c>
      <c r="F751" s="206">
        <v>43.67</v>
      </c>
      <c r="G751" s="206">
        <v>3.2433960000000002</v>
      </c>
      <c r="H751" s="206">
        <v>0.5</v>
      </c>
      <c r="I751" s="206">
        <v>39.926606</v>
      </c>
      <c r="J751" s="207">
        <v>1816.15</v>
      </c>
      <c r="K751" s="207">
        <v>39.926606</v>
      </c>
      <c r="L751" s="207">
        <v>1816.15</v>
      </c>
      <c r="M751" s="208">
        <v>2.1984200644219916E-2</v>
      </c>
      <c r="N751" s="209">
        <v>229.88100000000003</v>
      </c>
      <c r="O751" s="210">
        <v>5.0537500282939192</v>
      </c>
      <c r="P751" s="210">
        <v>1319.052038653195</v>
      </c>
      <c r="Q751" s="246">
        <v>303.22500169763515</v>
      </c>
    </row>
    <row r="752" spans="1:17">
      <c r="A752" s="241"/>
      <c r="B752" s="19" t="s">
        <v>861</v>
      </c>
      <c r="C752" s="54" t="s">
        <v>851</v>
      </c>
      <c r="D752" s="25">
        <v>8</v>
      </c>
      <c r="E752" s="25">
        <v>1959</v>
      </c>
      <c r="F752" s="189">
        <f>SUM(G752+H752+I752)</f>
        <v>9.69</v>
      </c>
      <c r="G752" s="189">
        <v>0.45900000000000002</v>
      </c>
      <c r="H752" s="189">
        <v>1.28</v>
      </c>
      <c r="I752" s="189">
        <v>7.9509999999999996</v>
      </c>
      <c r="J752" s="190">
        <v>361.47</v>
      </c>
      <c r="K752" s="190">
        <v>7.9509999999999996</v>
      </c>
      <c r="L752" s="190">
        <v>361.47</v>
      </c>
      <c r="M752" s="191">
        <f>K752/L752</f>
        <v>2.1996292915041356E-2</v>
      </c>
      <c r="N752" s="55">
        <v>197.94</v>
      </c>
      <c r="O752" s="192">
        <f>M752*N752</f>
        <v>4.3539462196032863</v>
      </c>
      <c r="P752" s="192">
        <f>M752*60*1000</f>
        <v>1319.7775749024813</v>
      </c>
      <c r="Q752" s="243">
        <f>P752*N752/1000</f>
        <v>261.23677317619712</v>
      </c>
    </row>
    <row r="753" spans="1:17">
      <c r="A753" s="241"/>
      <c r="B753" s="47" t="s">
        <v>759</v>
      </c>
      <c r="C753" s="54" t="s">
        <v>751</v>
      </c>
      <c r="D753" s="25">
        <v>19</v>
      </c>
      <c r="E753" s="25">
        <v>1957</v>
      </c>
      <c r="F753" s="189">
        <v>17.690000000000001</v>
      </c>
      <c r="G753" s="189">
        <v>1.0609999999999999</v>
      </c>
      <c r="H753" s="189">
        <v>0.16</v>
      </c>
      <c r="I753" s="189">
        <f>F753-G753-H753</f>
        <v>16.469000000000001</v>
      </c>
      <c r="J753" s="190">
        <v>748.5</v>
      </c>
      <c r="K753" s="190">
        <v>16.468689999999999</v>
      </c>
      <c r="L753" s="190">
        <v>748.5</v>
      </c>
      <c r="M753" s="191">
        <f>K753/L753</f>
        <v>2.2002257849031395E-2</v>
      </c>
      <c r="N753" s="55">
        <v>188.679</v>
      </c>
      <c r="O753" s="192">
        <f>M753*N753</f>
        <v>4.1513640086973949</v>
      </c>
      <c r="P753" s="192">
        <f>M753*60*1000</f>
        <v>1320.1354709418838</v>
      </c>
      <c r="Q753" s="243">
        <f>P753*N753/1000</f>
        <v>249.0818405218437</v>
      </c>
    </row>
    <row r="754" spans="1:17">
      <c r="A754" s="241"/>
      <c r="B754" s="47" t="s">
        <v>759</v>
      </c>
      <c r="C754" s="54" t="s">
        <v>752</v>
      </c>
      <c r="D754" s="25">
        <v>20</v>
      </c>
      <c r="E754" s="25">
        <v>1960</v>
      </c>
      <c r="F754" s="189">
        <v>21.661000000000001</v>
      </c>
      <c r="G754" s="189">
        <v>2.0510000000000002</v>
      </c>
      <c r="H754" s="189">
        <v>0.2</v>
      </c>
      <c r="I754" s="189">
        <f>F754-G754-H754</f>
        <v>19.41</v>
      </c>
      <c r="J754" s="190">
        <v>881.45</v>
      </c>
      <c r="K754" s="190">
        <v>19.41</v>
      </c>
      <c r="L754" s="190">
        <v>881.45</v>
      </c>
      <c r="M754" s="191">
        <f>K754/L754</f>
        <v>2.2020534346814908E-2</v>
      </c>
      <c r="N754" s="55">
        <v>188.679</v>
      </c>
      <c r="O754" s="192">
        <f>M754*N754</f>
        <v>4.1548124000226903</v>
      </c>
      <c r="P754" s="192">
        <f>M754*60*1000</f>
        <v>1321.2320608088946</v>
      </c>
      <c r="Q754" s="243">
        <f>P754*N754/1000</f>
        <v>249.28874400136144</v>
      </c>
    </row>
    <row r="755" spans="1:17">
      <c r="A755" s="241"/>
      <c r="B755" s="47" t="s">
        <v>522</v>
      </c>
      <c r="C755" s="54" t="s">
        <v>519</v>
      </c>
      <c r="D755" s="222">
        <v>12</v>
      </c>
      <c r="E755" s="25" t="s">
        <v>130</v>
      </c>
      <c r="F755" s="189">
        <f>G755+H755+I755</f>
        <v>14.456998</v>
      </c>
      <c r="G755" s="189">
        <v>0.61199999999999999</v>
      </c>
      <c r="H755" s="189">
        <v>1.92</v>
      </c>
      <c r="I755" s="189">
        <v>11.924998</v>
      </c>
      <c r="J755" s="190">
        <v>540.32000000000005</v>
      </c>
      <c r="K755" s="190">
        <v>11.924998</v>
      </c>
      <c r="L755" s="190">
        <v>540.32000000000005</v>
      </c>
      <c r="M755" s="191">
        <f>K755/L755</f>
        <v>2.2070250962392655E-2</v>
      </c>
      <c r="N755" s="55">
        <v>220.02</v>
      </c>
      <c r="O755" s="192">
        <f>M755*N755</f>
        <v>4.8558966167456319</v>
      </c>
      <c r="P755" s="192">
        <f>M755*60*1000</f>
        <v>1324.2150577435591</v>
      </c>
      <c r="Q755" s="243">
        <f>P755*N755/1000</f>
        <v>291.35379700473788</v>
      </c>
    </row>
    <row r="756" spans="1:17">
      <c r="A756" s="241"/>
      <c r="B756" s="19" t="s">
        <v>861</v>
      </c>
      <c r="C756" s="54" t="s">
        <v>859</v>
      </c>
      <c r="D756" s="25">
        <v>10</v>
      </c>
      <c r="E756" s="25">
        <v>1976</v>
      </c>
      <c r="F756" s="189">
        <f>SUM(G756+H756+I756)</f>
        <v>9.4589999999999996</v>
      </c>
      <c r="G756" s="189">
        <v>0.35699999999999998</v>
      </c>
      <c r="H756" s="189">
        <v>0</v>
      </c>
      <c r="I756" s="189">
        <v>9.1020000000000003</v>
      </c>
      <c r="J756" s="190">
        <v>411.49</v>
      </c>
      <c r="K756" s="190">
        <v>9.1020000000000003</v>
      </c>
      <c r="L756" s="190">
        <v>411.49</v>
      </c>
      <c r="M756" s="191">
        <f>K756/L756</f>
        <v>2.2119614085396973E-2</v>
      </c>
      <c r="N756" s="55">
        <v>197.94</v>
      </c>
      <c r="O756" s="192">
        <f>M756*N756</f>
        <v>4.3783564120634768</v>
      </c>
      <c r="P756" s="192">
        <f>M756*60*1000</f>
        <v>1327.1768451238183</v>
      </c>
      <c r="Q756" s="243">
        <f>P756*N756/1000</f>
        <v>262.70138472380864</v>
      </c>
    </row>
    <row r="757" spans="1:17">
      <c r="A757" s="241"/>
      <c r="B757" s="19" t="s">
        <v>115</v>
      </c>
      <c r="C757" s="54" t="s">
        <v>108</v>
      </c>
      <c r="D757" s="25">
        <v>20</v>
      </c>
      <c r="E757" s="25">
        <v>1983</v>
      </c>
      <c r="F757" s="189">
        <v>27.835999999999999</v>
      </c>
      <c r="G757" s="189">
        <v>1.6559999999999999</v>
      </c>
      <c r="H757" s="189">
        <v>3.2</v>
      </c>
      <c r="I757" s="189">
        <v>22.978999999999999</v>
      </c>
      <c r="J757" s="190">
        <v>1037.8499999999999</v>
      </c>
      <c r="K757" s="190">
        <v>22.978999999999999</v>
      </c>
      <c r="L757" s="190">
        <v>1037.8499999999999</v>
      </c>
      <c r="M757" s="197">
        <f>K757/L757</f>
        <v>2.2140964493905672E-2</v>
      </c>
      <c r="N757" s="55">
        <v>240.6</v>
      </c>
      <c r="O757" s="192">
        <f>M757*N757</f>
        <v>5.3271160572337051</v>
      </c>
      <c r="P757" s="192">
        <f>M757*60*1000</f>
        <v>1328.4578696343403</v>
      </c>
      <c r="Q757" s="243">
        <f>P757*N757/1000</f>
        <v>319.62696343402229</v>
      </c>
    </row>
    <row r="758" spans="1:17">
      <c r="A758" s="241"/>
      <c r="B758" s="19" t="s">
        <v>278</v>
      </c>
      <c r="C758" s="56" t="s">
        <v>274</v>
      </c>
      <c r="D758" s="19">
        <v>48</v>
      </c>
      <c r="E758" s="19">
        <v>1957</v>
      </c>
      <c r="F758" s="184">
        <f>G758+H758+I758</f>
        <v>25.869999999999997</v>
      </c>
      <c r="G758" s="184">
        <v>1.1599999999999999</v>
      </c>
      <c r="H758" s="184">
        <v>0.01</v>
      </c>
      <c r="I758" s="184">
        <v>24.7</v>
      </c>
      <c r="J758" s="185">
        <v>1114.8599999999999</v>
      </c>
      <c r="K758" s="185">
        <v>24.7</v>
      </c>
      <c r="L758" s="185">
        <v>1114.8599999999999</v>
      </c>
      <c r="M758" s="186">
        <f>K758/L758</f>
        <v>2.2155248192598176E-2</v>
      </c>
      <c r="N758" s="57">
        <v>205.8</v>
      </c>
      <c r="O758" s="187">
        <f>M758*N758*1.09</f>
        <v>4.9699095850600088</v>
      </c>
      <c r="P758" s="187">
        <f>M758*60*1000</f>
        <v>1329.3148915558907</v>
      </c>
      <c r="Q758" s="242">
        <f>P758*N758/1000</f>
        <v>273.57300468220228</v>
      </c>
    </row>
    <row r="759" spans="1:17">
      <c r="A759" s="241"/>
      <c r="B759" s="47" t="s">
        <v>250</v>
      </c>
      <c r="C759" s="56" t="s">
        <v>246</v>
      </c>
      <c r="D759" s="19">
        <v>8</v>
      </c>
      <c r="E759" s="19">
        <v>1966</v>
      </c>
      <c r="F759" s="184">
        <f>SUM(G759:I759)</f>
        <v>7.78</v>
      </c>
      <c r="G759" s="184">
        <v>0</v>
      </c>
      <c r="H759" s="184">
        <v>0</v>
      </c>
      <c r="I759" s="184">
        <v>7.78</v>
      </c>
      <c r="J759" s="185">
        <v>350.82</v>
      </c>
      <c r="K759" s="185">
        <v>7.78</v>
      </c>
      <c r="L759" s="185">
        <v>350.82</v>
      </c>
      <c r="M759" s="186">
        <f>K759/L759</f>
        <v>2.217661478821048E-2</v>
      </c>
      <c r="N759" s="57">
        <v>280.3</v>
      </c>
      <c r="O759" s="187">
        <f>M759*N759</f>
        <v>6.2161051251353978</v>
      </c>
      <c r="P759" s="187">
        <f>M759*60*1000</f>
        <v>1330.5968872926287</v>
      </c>
      <c r="Q759" s="242">
        <f>P759*N759/1000</f>
        <v>372.96630750812386</v>
      </c>
    </row>
    <row r="760" spans="1:17">
      <c r="A760" s="241"/>
      <c r="B760" s="19" t="s">
        <v>569</v>
      </c>
      <c r="C760" s="54" t="s">
        <v>591</v>
      </c>
      <c r="D760" s="25">
        <v>16</v>
      </c>
      <c r="E760" s="25" t="s">
        <v>130</v>
      </c>
      <c r="F760" s="189">
        <f>G760+H760+I760</f>
        <v>17.81701</v>
      </c>
      <c r="G760" s="189">
        <v>0.74402000000000001</v>
      </c>
      <c r="H760" s="189">
        <v>2.25</v>
      </c>
      <c r="I760" s="189">
        <v>14.822990000000001</v>
      </c>
      <c r="J760" s="190">
        <v>880.52</v>
      </c>
      <c r="K760" s="190">
        <v>11.589650000000001</v>
      </c>
      <c r="L760" s="190">
        <v>522.48</v>
      </c>
      <c r="M760" s="191">
        <f>K760/L760</f>
        <v>2.2181997397029554E-2</v>
      </c>
      <c r="N760" s="55">
        <v>340.84</v>
      </c>
      <c r="O760" s="192">
        <f>M760*N760</f>
        <v>7.5605119928035522</v>
      </c>
      <c r="P760" s="192">
        <f>M760*60*1000</f>
        <v>1330.9198438217734</v>
      </c>
      <c r="Q760" s="243">
        <f>P760*N760/1000</f>
        <v>453.63071956821324</v>
      </c>
    </row>
    <row r="761" spans="1:17">
      <c r="A761" s="241"/>
      <c r="B761" s="47" t="s">
        <v>401</v>
      </c>
      <c r="C761" s="51" t="s">
        <v>398</v>
      </c>
      <c r="D761" s="52">
        <v>6</v>
      </c>
      <c r="E761" s="52">
        <v>1910</v>
      </c>
      <c r="F761" s="200">
        <v>7.9290000000000003</v>
      </c>
      <c r="G761" s="200">
        <v>0.20399999999999999</v>
      </c>
      <c r="H761" s="200">
        <v>0.96</v>
      </c>
      <c r="I761" s="200">
        <v>6.7649999999999997</v>
      </c>
      <c r="J761" s="201">
        <v>303.89999999999998</v>
      </c>
      <c r="K761" s="201">
        <v>6.7649999999999997</v>
      </c>
      <c r="L761" s="201">
        <v>303.89999999999998</v>
      </c>
      <c r="M761" s="202">
        <v>2.2260612043435341E-2</v>
      </c>
      <c r="N761" s="53">
        <v>289.286</v>
      </c>
      <c r="O761" s="203">
        <v>6.4396834155972362</v>
      </c>
      <c r="P761" s="203">
        <v>1335.6367226061204</v>
      </c>
      <c r="Q761" s="245">
        <v>386.38100493583414</v>
      </c>
    </row>
    <row r="762" spans="1:17">
      <c r="A762" s="241"/>
      <c r="B762" s="19" t="s">
        <v>819</v>
      </c>
      <c r="C762" s="54" t="s">
        <v>815</v>
      </c>
      <c r="D762" s="25">
        <v>9</v>
      </c>
      <c r="E762" s="25">
        <v>1992</v>
      </c>
      <c r="F762" s="189">
        <v>9.44</v>
      </c>
      <c r="G762" s="189">
        <v>0</v>
      </c>
      <c r="H762" s="189">
        <v>0</v>
      </c>
      <c r="I762" s="189">
        <v>9.4459999999999997</v>
      </c>
      <c r="J762" s="190">
        <v>422.73</v>
      </c>
      <c r="K762" s="190">
        <v>9.44</v>
      </c>
      <c r="L762" s="190">
        <v>422.73</v>
      </c>
      <c r="M762" s="191">
        <f>K762/L762</f>
        <v>2.2331038724481344E-2</v>
      </c>
      <c r="N762" s="55">
        <v>308.89999999999998</v>
      </c>
      <c r="O762" s="192">
        <f>M762*N762</f>
        <v>6.898057861992287</v>
      </c>
      <c r="P762" s="192">
        <f>M762*60*1000</f>
        <v>1339.8623234688807</v>
      </c>
      <c r="Q762" s="243">
        <f>P762*N762/1000</f>
        <v>413.88347171953723</v>
      </c>
    </row>
    <row r="763" spans="1:17">
      <c r="A763" s="241"/>
      <c r="B763" s="19" t="s">
        <v>426</v>
      </c>
      <c r="C763" s="223" t="s">
        <v>423</v>
      </c>
      <c r="D763" s="205">
        <v>51</v>
      </c>
      <c r="E763" s="205">
        <v>1986</v>
      </c>
      <c r="F763" s="206">
        <v>51.158000000000001</v>
      </c>
      <c r="G763" s="206">
        <v>3.1875</v>
      </c>
      <c r="H763" s="206">
        <v>6.79</v>
      </c>
      <c r="I763" s="206">
        <v>41.180503000000002</v>
      </c>
      <c r="J763" s="207">
        <v>1842.82</v>
      </c>
      <c r="K763" s="207">
        <v>41.180503000000002</v>
      </c>
      <c r="L763" s="207">
        <v>1842.82</v>
      </c>
      <c r="M763" s="208">
        <v>2.2346459773607844E-2</v>
      </c>
      <c r="N763" s="209">
        <v>273.37200000000001</v>
      </c>
      <c r="O763" s="210">
        <v>6.1088964012307239</v>
      </c>
      <c r="P763" s="210">
        <v>1340.7875864164707</v>
      </c>
      <c r="Q763" s="246">
        <v>366.53378407384344</v>
      </c>
    </row>
    <row r="764" spans="1:17">
      <c r="A764" s="241"/>
      <c r="B764" s="47" t="s">
        <v>250</v>
      </c>
      <c r="C764" s="56" t="s">
        <v>245</v>
      </c>
      <c r="D764" s="19">
        <v>8</v>
      </c>
      <c r="E764" s="19">
        <v>1966</v>
      </c>
      <c r="F764" s="184">
        <f>SUM(G764:I764)</f>
        <v>7.92</v>
      </c>
      <c r="G764" s="184">
        <v>0</v>
      </c>
      <c r="H764" s="184">
        <v>0</v>
      </c>
      <c r="I764" s="184">
        <v>7.92</v>
      </c>
      <c r="J764" s="185">
        <v>353.96</v>
      </c>
      <c r="K764" s="185">
        <v>7.92</v>
      </c>
      <c r="L764" s="185">
        <v>353.96</v>
      </c>
      <c r="M764" s="186">
        <f>K764/L764</f>
        <v>2.2375409650808004E-2</v>
      </c>
      <c r="N764" s="57">
        <v>280.3</v>
      </c>
      <c r="O764" s="187">
        <f>M764*N764</f>
        <v>6.2718273251214836</v>
      </c>
      <c r="P764" s="187">
        <f>M764*60*1000</f>
        <v>1342.5245790484803</v>
      </c>
      <c r="Q764" s="242">
        <f>P764*N764/1000</f>
        <v>376.30963950728903</v>
      </c>
    </row>
    <row r="765" spans="1:17">
      <c r="A765" s="241"/>
      <c r="B765" s="47" t="s">
        <v>792</v>
      </c>
      <c r="C765" s="54" t="s">
        <v>790</v>
      </c>
      <c r="D765" s="25">
        <v>6</v>
      </c>
      <c r="E765" s="25">
        <v>1985</v>
      </c>
      <c r="F765" s="189">
        <v>6.3479999999999999</v>
      </c>
      <c r="G765" s="189">
        <v>0.22900000000000001</v>
      </c>
      <c r="H765" s="189">
        <v>0.96</v>
      </c>
      <c r="I765" s="189">
        <v>5.1589999999999998</v>
      </c>
      <c r="J765" s="190">
        <v>230.55</v>
      </c>
      <c r="K765" s="190">
        <v>5.1589999999999998</v>
      </c>
      <c r="L765" s="190">
        <v>230.55</v>
      </c>
      <c r="M765" s="191">
        <f>K765/L765</f>
        <v>2.2376924745174581E-2</v>
      </c>
      <c r="N765" s="55">
        <v>260.29199999999997</v>
      </c>
      <c r="O765" s="192">
        <f>M765*N765</f>
        <v>5.8245344957709815</v>
      </c>
      <c r="P765" s="192">
        <f>M765*60*1000</f>
        <v>1342.6154847104747</v>
      </c>
      <c r="Q765" s="243">
        <f>P765*N765/1000</f>
        <v>349.47206974625885</v>
      </c>
    </row>
    <row r="766" spans="1:17">
      <c r="A766" s="241"/>
      <c r="B766" s="47" t="s">
        <v>222</v>
      </c>
      <c r="C766" s="56" t="s">
        <v>92</v>
      </c>
      <c r="D766" s="19">
        <v>55</v>
      </c>
      <c r="E766" s="19">
        <v>1977</v>
      </c>
      <c r="F766" s="184">
        <v>63.19</v>
      </c>
      <c r="G766" s="184">
        <v>4.54</v>
      </c>
      <c r="H766" s="184">
        <v>8.56</v>
      </c>
      <c r="I766" s="184">
        <f>F766-G766-H766</f>
        <v>50.089999999999996</v>
      </c>
      <c r="J766" s="185">
        <v>2217.3200000000002</v>
      </c>
      <c r="K766" s="185">
        <f>I766/J766*L766</f>
        <v>50.089999999999996</v>
      </c>
      <c r="L766" s="185">
        <v>2217.3200000000002</v>
      </c>
      <c r="M766" s="198">
        <f>K766/L766</f>
        <v>2.2590334277415976E-2</v>
      </c>
      <c r="N766" s="57">
        <v>237.40199999999999</v>
      </c>
      <c r="O766" s="187">
        <f>M766*N766</f>
        <v>5.3629905381271072</v>
      </c>
      <c r="P766" s="187">
        <f>M766*60*1000</f>
        <v>1355.4200566449585</v>
      </c>
      <c r="Q766" s="242">
        <f>P766*N766/1000</f>
        <v>321.77943228762643</v>
      </c>
    </row>
    <row r="767" spans="1:17">
      <c r="A767" s="241"/>
      <c r="B767" s="19" t="s">
        <v>278</v>
      </c>
      <c r="C767" s="56" t="s">
        <v>272</v>
      </c>
      <c r="D767" s="19">
        <v>8</v>
      </c>
      <c r="E767" s="19">
        <v>1962</v>
      </c>
      <c r="F767" s="184">
        <f>G767+H767+I767</f>
        <v>8.5500000000000007</v>
      </c>
      <c r="G767" s="184">
        <v>0.23</v>
      </c>
      <c r="H767" s="184">
        <v>1.1200000000000001</v>
      </c>
      <c r="I767" s="184">
        <v>7.2</v>
      </c>
      <c r="J767" s="185">
        <v>318.54000000000002</v>
      </c>
      <c r="K767" s="185">
        <v>7.2</v>
      </c>
      <c r="L767" s="185">
        <v>318.54000000000002</v>
      </c>
      <c r="M767" s="186">
        <f>K767/L767</f>
        <v>2.2603126765869279E-2</v>
      </c>
      <c r="N767" s="57">
        <v>205.8</v>
      </c>
      <c r="O767" s="187">
        <f>M767*N767*1.09</f>
        <v>5.0703786023733288</v>
      </c>
      <c r="P767" s="187">
        <f>M767*60*1000</f>
        <v>1356.1876059521567</v>
      </c>
      <c r="Q767" s="242">
        <f>P767*N767/1000</f>
        <v>279.10340930495386</v>
      </c>
    </row>
    <row r="768" spans="1:17">
      <c r="A768" s="241"/>
      <c r="B768" s="47" t="s">
        <v>792</v>
      </c>
      <c r="C768" s="54" t="s">
        <v>789</v>
      </c>
      <c r="D768" s="25">
        <v>3</v>
      </c>
      <c r="E768" s="25">
        <v>1988</v>
      </c>
      <c r="F768" s="189">
        <v>4.4470000000000001</v>
      </c>
      <c r="G768" s="189">
        <v>0.17599999999999999</v>
      </c>
      <c r="H768" s="189">
        <v>0.48</v>
      </c>
      <c r="I768" s="189">
        <v>3.7909999999999999</v>
      </c>
      <c r="J768" s="190">
        <v>167.31</v>
      </c>
      <c r="K768" s="190">
        <v>3.7909999999999999</v>
      </c>
      <c r="L768" s="190">
        <v>167.31</v>
      </c>
      <c r="M768" s="191">
        <f>K768/L768</f>
        <v>2.2658538043153428E-2</v>
      </c>
      <c r="N768" s="55">
        <v>260.29199999999997</v>
      </c>
      <c r="O768" s="192">
        <f>M768*N768</f>
        <v>5.897836184328491</v>
      </c>
      <c r="P768" s="192">
        <f>M768*60*1000</f>
        <v>1359.5122825892056</v>
      </c>
      <c r="Q768" s="243">
        <f>P768*N768/1000</f>
        <v>353.87017105970943</v>
      </c>
    </row>
    <row r="769" spans="1:17">
      <c r="A769" s="241"/>
      <c r="B769" s="47" t="s">
        <v>401</v>
      </c>
      <c r="C769" s="51" t="s">
        <v>399</v>
      </c>
      <c r="D769" s="52">
        <v>6</v>
      </c>
      <c r="E769" s="52">
        <v>1930</v>
      </c>
      <c r="F769" s="200">
        <v>7.165</v>
      </c>
      <c r="G769" s="200">
        <v>0.30599999999999999</v>
      </c>
      <c r="H769" s="200">
        <v>0.8</v>
      </c>
      <c r="I769" s="200">
        <v>6.0590000000000002</v>
      </c>
      <c r="J769" s="201">
        <v>266.7</v>
      </c>
      <c r="K769" s="201">
        <v>6.0590000000000002</v>
      </c>
      <c r="L769" s="201">
        <v>266.7</v>
      </c>
      <c r="M769" s="202">
        <v>2.2718410198725159E-2</v>
      </c>
      <c r="N769" s="53">
        <v>289.286</v>
      </c>
      <c r="O769" s="203">
        <v>6.5721180127484065</v>
      </c>
      <c r="P769" s="203">
        <v>1363.1046119235095</v>
      </c>
      <c r="Q769" s="245">
        <v>394.32708076490439</v>
      </c>
    </row>
    <row r="770" spans="1:17">
      <c r="A770" s="241"/>
      <c r="B770" s="19" t="s">
        <v>630</v>
      </c>
      <c r="C770" s="54" t="s">
        <v>627</v>
      </c>
      <c r="D770" s="25">
        <v>4</v>
      </c>
      <c r="E770" s="25">
        <v>1940</v>
      </c>
      <c r="F770" s="189">
        <f>G770+H770+I770</f>
        <v>3.6740010000000001</v>
      </c>
      <c r="G770" s="189">
        <v>0</v>
      </c>
      <c r="H770" s="189">
        <v>0</v>
      </c>
      <c r="I770" s="189">
        <v>3.6740010000000001</v>
      </c>
      <c r="J770" s="190">
        <v>161.63</v>
      </c>
      <c r="K770" s="190">
        <f>I770</f>
        <v>3.6740010000000001</v>
      </c>
      <c r="L770" s="190">
        <f>J770</f>
        <v>161.63</v>
      </c>
      <c r="M770" s="191">
        <f>K770/L770</f>
        <v>2.2730934851203366E-2</v>
      </c>
      <c r="N770" s="55">
        <v>210.04300000000001</v>
      </c>
      <c r="O770" s="192">
        <f>M770*N770</f>
        <v>4.7744737489513085</v>
      </c>
      <c r="P770" s="192">
        <f>M770*60*1000</f>
        <v>1363.8560910722019</v>
      </c>
      <c r="Q770" s="243">
        <f>P770*N770/1000</f>
        <v>286.46842493707851</v>
      </c>
    </row>
    <row r="771" spans="1:17">
      <c r="A771" s="241"/>
      <c r="B771" s="47" t="s">
        <v>759</v>
      </c>
      <c r="C771" s="54" t="s">
        <v>753</v>
      </c>
      <c r="D771" s="25">
        <v>20</v>
      </c>
      <c r="E771" s="25">
        <v>1962</v>
      </c>
      <c r="F771" s="189">
        <v>22.992000000000001</v>
      </c>
      <c r="G771" s="189">
        <v>1.633</v>
      </c>
      <c r="H771" s="189">
        <v>0.2</v>
      </c>
      <c r="I771" s="189">
        <f>F771-G771-H771</f>
        <v>21.159000000000002</v>
      </c>
      <c r="J771" s="190">
        <v>927.86</v>
      </c>
      <c r="K771" s="190">
        <v>21.158999999999999</v>
      </c>
      <c r="L771" s="190">
        <v>927.86</v>
      </c>
      <c r="M771" s="191">
        <f>K771/L771</f>
        <v>2.280408682344319E-2</v>
      </c>
      <c r="N771" s="55">
        <v>188.679</v>
      </c>
      <c r="O771" s="192">
        <f>M771*N771</f>
        <v>4.3026522977604378</v>
      </c>
      <c r="P771" s="192">
        <f>M771*60*1000</f>
        <v>1368.2452094065914</v>
      </c>
      <c r="Q771" s="243">
        <f>P771*N771/1000</f>
        <v>258.15913786562623</v>
      </c>
    </row>
    <row r="772" spans="1:17">
      <c r="A772" s="241"/>
      <c r="B772" s="19" t="s">
        <v>630</v>
      </c>
      <c r="C772" s="54" t="s">
        <v>628</v>
      </c>
      <c r="D772" s="25">
        <v>12</v>
      </c>
      <c r="E772" s="25">
        <v>1955</v>
      </c>
      <c r="F772" s="189">
        <f>G772+H772+I772</f>
        <v>10.869001000000001</v>
      </c>
      <c r="G772" s="189">
        <v>0</v>
      </c>
      <c r="H772" s="189">
        <v>0</v>
      </c>
      <c r="I772" s="189">
        <v>10.869001000000001</v>
      </c>
      <c r="J772" s="190">
        <v>475.24</v>
      </c>
      <c r="K772" s="190">
        <f>I772</f>
        <v>10.869001000000001</v>
      </c>
      <c r="L772" s="190">
        <f>J772</f>
        <v>475.24</v>
      </c>
      <c r="M772" s="191">
        <f>K772/L772</f>
        <v>2.2870551721235588E-2</v>
      </c>
      <c r="N772" s="55">
        <v>210.04300000000001</v>
      </c>
      <c r="O772" s="192">
        <f>M772*N772</f>
        <v>4.8037992951834871</v>
      </c>
      <c r="P772" s="192">
        <f>M772*60*1000</f>
        <v>1372.2331032741354</v>
      </c>
      <c r="Q772" s="243">
        <f>P772*N772/1000</f>
        <v>288.22795771100925</v>
      </c>
    </row>
    <row r="773" spans="1:17">
      <c r="A773" s="241"/>
      <c r="B773" s="47" t="s">
        <v>522</v>
      </c>
      <c r="C773" s="54" t="s">
        <v>520</v>
      </c>
      <c r="D773" s="222">
        <v>12</v>
      </c>
      <c r="E773" s="25" t="s">
        <v>130</v>
      </c>
      <c r="F773" s="189">
        <f>G773+H773+I773</f>
        <v>13.999998999999999</v>
      </c>
      <c r="G773" s="189">
        <v>5.0999999999999997E-2</v>
      </c>
      <c r="H773" s="189">
        <v>0.12</v>
      </c>
      <c r="I773" s="189">
        <v>13.828999</v>
      </c>
      <c r="J773" s="190">
        <v>600.89</v>
      </c>
      <c r="K773" s="190">
        <v>13.828999</v>
      </c>
      <c r="L773" s="190">
        <v>600.89</v>
      </c>
      <c r="M773" s="191">
        <f>K773/L773</f>
        <v>2.3014193945647288E-2</v>
      </c>
      <c r="N773" s="55">
        <v>220.02</v>
      </c>
      <c r="O773" s="192">
        <f>M773*N773</f>
        <v>5.0635829519213162</v>
      </c>
      <c r="P773" s="192">
        <f>M773*60*1000</f>
        <v>1380.8516367388372</v>
      </c>
      <c r="Q773" s="243">
        <f>P773*N773/1000</f>
        <v>303.81497711527902</v>
      </c>
    </row>
    <row r="774" spans="1:17">
      <c r="A774" s="241"/>
      <c r="B774" s="47" t="s">
        <v>222</v>
      </c>
      <c r="C774" s="56" t="s">
        <v>214</v>
      </c>
      <c r="D774" s="19">
        <v>103</v>
      </c>
      <c r="E774" s="19">
        <v>1972</v>
      </c>
      <c r="F774" s="184">
        <v>82.32</v>
      </c>
      <c r="G774" s="184">
        <v>7.48</v>
      </c>
      <c r="H774" s="184">
        <v>15.82</v>
      </c>
      <c r="I774" s="184">
        <f>F774-G774-H774</f>
        <v>59.019999999999989</v>
      </c>
      <c r="J774" s="185">
        <v>2557.61</v>
      </c>
      <c r="K774" s="185">
        <f>I774/J774*L774</f>
        <v>57.457046852334784</v>
      </c>
      <c r="L774" s="185">
        <v>2489.88</v>
      </c>
      <c r="M774" s="198">
        <f>K774/L774</f>
        <v>2.3076231325338883E-2</v>
      </c>
      <c r="N774" s="57">
        <v>237.40199999999999</v>
      </c>
      <c r="O774" s="187">
        <f>M774*N774</f>
        <v>5.4783434690981014</v>
      </c>
      <c r="P774" s="187">
        <f>M774*60*1000</f>
        <v>1384.5738795203331</v>
      </c>
      <c r="Q774" s="242">
        <f>P774*N774/1000</f>
        <v>328.70060814588612</v>
      </c>
    </row>
    <row r="775" spans="1:17">
      <c r="A775" s="241"/>
      <c r="B775" s="47" t="s">
        <v>315</v>
      </c>
      <c r="C775" s="51" t="s">
        <v>313</v>
      </c>
      <c r="D775" s="52">
        <v>8</v>
      </c>
      <c r="E775" s="52">
        <v>1966</v>
      </c>
      <c r="F775" s="200">
        <v>9.109</v>
      </c>
      <c r="G775" s="200">
        <v>0</v>
      </c>
      <c r="H775" s="200">
        <v>0</v>
      </c>
      <c r="I775" s="200">
        <v>9.109</v>
      </c>
      <c r="J775" s="201">
        <v>393.89</v>
      </c>
      <c r="K775" s="201">
        <v>9.109</v>
      </c>
      <c r="L775" s="201">
        <v>393.89</v>
      </c>
      <c r="M775" s="202">
        <v>2.312574576658458E-2</v>
      </c>
      <c r="N775" s="53">
        <v>260.51</v>
      </c>
      <c r="O775" s="203">
        <v>6.0244880296529484</v>
      </c>
      <c r="P775" s="203">
        <v>1387.5447459950747</v>
      </c>
      <c r="Q775" s="245">
        <v>361.46928177917692</v>
      </c>
    </row>
    <row r="776" spans="1:17">
      <c r="A776" s="241"/>
      <c r="B776" s="19" t="s">
        <v>67</v>
      </c>
      <c r="C776" s="54" t="s">
        <v>78</v>
      </c>
      <c r="D776" s="25">
        <v>12</v>
      </c>
      <c r="E776" s="25">
        <v>1986</v>
      </c>
      <c r="F776" s="189">
        <v>15.3</v>
      </c>
      <c r="G776" s="189">
        <v>0.86699999999999999</v>
      </c>
      <c r="H776" s="189">
        <v>1.92</v>
      </c>
      <c r="I776" s="189">
        <v>12.51</v>
      </c>
      <c r="J776" s="190">
        <v>540</v>
      </c>
      <c r="K776" s="190">
        <v>12.51</v>
      </c>
      <c r="L776" s="190">
        <v>540</v>
      </c>
      <c r="M776" s="197">
        <f>K776/L776</f>
        <v>2.3166666666666665E-2</v>
      </c>
      <c r="N776" s="55">
        <v>204.81</v>
      </c>
      <c r="O776" s="192">
        <f>M776*N776</f>
        <v>4.7447650000000001</v>
      </c>
      <c r="P776" s="192">
        <f>M776*60*1000</f>
        <v>1390</v>
      </c>
      <c r="Q776" s="243">
        <f>P776*N776/1000</f>
        <v>284.6859</v>
      </c>
    </row>
    <row r="777" spans="1:17">
      <c r="A777" s="241"/>
      <c r="B777" s="19" t="s">
        <v>278</v>
      </c>
      <c r="C777" s="56" t="s">
        <v>276</v>
      </c>
      <c r="D777" s="19">
        <v>9</v>
      </c>
      <c r="E777" s="19">
        <v>1979</v>
      </c>
      <c r="F777" s="184">
        <f>G777+H777+I777</f>
        <v>13.260000000000002</v>
      </c>
      <c r="G777" s="184">
        <v>0.76</v>
      </c>
      <c r="H777" s="184">
        <v>1.44</v>
      </c>
      <c r="I777" s="184">
        <v>11.06</v>
      </c>
      <c r="J777" s="185">
        <v>475.45</v>
      </c>
      <c r="K777" s="185">
        <v>11.06</v>
      </c>
      <c r="L777" s="185">
        <v>475.45</v>
      </c>
      <c r="M777" s="186">
        <f>K777/L777</f>
        <v>2.3262172678515092E-2</v>
      </c>
      <c r="N777" s="57">
        <v>205.8</v>
      </c>
      <c r="O777" s="187">
        <f>M777*N777*1.09</f>
        <v>5.2182170995898636</v>
      </c>
      <c r="P777" s="187">
        <f>M777*60*1000</f>
        <v>1395.7303607109054</v>
      </c>
      <c r="Q777" s="242">
        <f>P777*N777/1000</f>
        <v>287.24130823430437</v>
      </c>
    </row>
    <row r="778" spans="1:17">
      <c r="A778" s="241"/>
      <c r="B778" s="47" t="s">
        <v>401</v>
      </c>
      <c r="C778" s="51" t="s">
        <v>400</v>
      </c>
      <c r="D778" s="52">
        <v>5</v>
      </c>
      <c r="E778" s="52">
        <v>1962</v>
      </c>
      <c r="F778" s="200">
        <v>4.3739999999999997</v>
      </c>
      <c r="G778" s="200">
        <v>0</v>
      </c>
      <c r="H778" s="200">
        <v>0</v>
      </c>
      <c r="I778" s="200">
        <v>4.3740009999999998</v>
      </c>
      <c r="J778" s="201">
        <v>187.09</v>
      </c>
      <c r="K778" s="201">
        <v>4.3740009999999998</v>
      </c>
      <c r="L778" s="201">
        <v>187.09</v>
      </c>
      <c r="M778" s="202">
        <v>2.3379127692554385E-2</v>
      </c>
      <c r="N778" s="53">
        <v>289.286</v>
      </c>
      <c r="O778" s="203">
        <v>6.7632543336682875</v>
      </c>
      <c r="P778" s="203">
        <v>1402.747661553263</v>
      </c>
      <c r="Q778" s="245">
        <v>405.79526002009726</v>
      </c>
    </row>
    <row r="779" spans="1:17">
      <c r="A779" s="241"/>
      <c r="B779" s="47" t="s">
        <v>250</v>
      </c>
      <c r="C779" s="56" t="s">
        <v>247</v>
      </c>
      <c r="D779" s="19">
        <v>4</v>
      </c>
      <c r="E779" s="19">
        <v>1973</v>
      </c>
      <c r="F779" s="184">
        <f>SUM(G779:I779)</f>
        <v>4.0960000000000001</v>
      </c>
      <c r="G779" s="184">
        <v>0</v>
      </c>
      <c r="H779" s="184">
        <v>0</v>
      </c>
      <c r="I779" s="184">
        <v>4.0960000000000001</v>
      </c>
      <c r="J779" s="185">
        <v>174.77</v>
      </c>
      <c r="K779" s="185">
        <v>4.0960000000000001</v>
      </c>
      <c r="L779" s="185">
        <v>174.77</v>
      </c>
      <c r="M779" s="186">
        <f>K779/L779</f>
        <v>2.3436516564627797E-2</v>
      </c>
      <c r="N779" s="57">
        <v>280.3</v>
      </c>
      <c r="O779" s="187">
        <f>M779*N779</f>
        <v>6.5692555930651721</v>
      </c>
      <c r="P779" s="187">
        <f>M779*60*1000</f>
        <v>1406.1909938776678</v>
      </c>
      <c r="Q779" s="242">
        <f>P779*N779/1000</f>
        <v>394.1553355839103</v>
      </c>
    </row>
    <row r="780" spans="1:17">
      <c r="A780" s="241"/>
      <c r="B780" s="19" t="s">
        <v>278</v>
      </c>
      <c r="C780" s="56" t="s">
        <v>271</v>
      </c>
      <c r="D780" s="19">
        <v>6</v>
      </c>
      <c r="E780" s="19">
        <v>1965</v>
      </c>
      <c r="F780" s="184">
        <f>G780+H780+I780</f>
        <v>8.07</v>
      </c>
      <c r="G780" s="184">
        <v>0.38</v>
      </c>
      <c r="H780" s="184">
        <v>0</v>
      </c>
      <c r="I780" s="184">
        <v>7.69</v>
      </c>
      <c r="J780" s="185">
        <v>326.74</v>
      </c>
      <c r="K780" s="185">
        <v>7.69</v>
      </c>
      <c r="L780" s="185">
        <v>326.74</v>
      </c>
      <c r="M780" s="186">
        <f>K780/L780</f>
        <v>2.3535532839566629E-2</v>
      </c>
      <c r="N780" s="57">
        <v>205.8</v>
      </c>
      <c r="O780" s="187">
        <f>M780*N780*1.09</f>
        <v>5.2795377976372659</v>
      </c>
      <c r="P780" s="187">
        <f>M780*60*1000</f>
        <v>1412.1319703739978</v>
      </c>
      <c r="Q780" s="242">
        <f>P780*N780/1000</f>
        <v>290.61675950296876</v>
      </c>
    </row>
    <row r="781" spans="1:17">
      <c r="A781" s="241"/>
      <c r="B781" s="19" t="s">
        <v>28</v>
      </c>
      <c r="C781" s="54" t="s">
        <v>54</v>
      </c>
      <c r="D781" s="25">
        <v>7</v>
      </c>
      <c r="E781" s="25" t="s">
        <v>35</v>
      </c>
      <c r="F781" s="189">
        <f>+G781+H781+I781</f>
        <v>8.1199999999999992</v>
      </c>
      <c r="G781" s="189">
        <v>0</v>
      </c>
      <c r="H781" s="189">
        <v>0</v>
      </c>
      <c r="I781" s="189">
        <v>8.1199999999999992</v>
      </c>
      <c r="J781" s="190">
        <v>343.6</v>
      </c>
      <c r="K781" s="190">
        <v>8.1</v>
      </c>
      <c r="L781" s="190">
        <v>343.6</v>
      </c>
      <c r="M781" s="197">
        <f>K781/L781</f>
        <v>2.3573923166472641E-2</v>
      </c>
      <c r="N781" s="55">
        <v>260.29199999999997</v>
      </c>
      <c r="O781" s="192">
        <f>M781*N781</f>
        <v>6.1361036088474963</v>
      </c>
      <c r="P781" s="192">
        <f>M781*60*1000</f>
        <v>1414.4353899883583</v>
      </c>
      <c r="Q781" s="243">
        <f>P781*N781/1000</f>
        <v>368.16621653084974</v>
      </c>
    </row>
    <row r="782" spans="1:17">
      <c r="A782" s="241"/>
      <c r="B782" s="19" t="s">
        <v>657</v>
      </c>
      <c r="C782" s="56" t="s">
        <v>648</v>
      </c>
      <c r="D782" s="19">
        <v>8</v>
      </c>
      <c r="E782" s="19">
        <v>1975</v>
      </c>
      <c r="F782" s="184">
        <f>SUM(G782+H782+I782)</f>
        <v>9.5</v>
      </c>
      <c r="G782" s="184"/>
      <c r="H782" s="184">
        <v>0</v>
      </c>
      <c r="I782" s="184">
        <v>9.5</v>
      </c>
      <c r="J782" s="185">
        <v>402.69</v>
      </c>
      <c r="K782" s="185">
        <v>9.5</v>
      </c>
      <c r="L782" s="185">
        <v>402.69</v>
      </c>
      <c r="M782" s="188">
        <f>SUM(K782/L782)</f>
        <v>2.3591348183466192E-2</v>
      </c>
      <c r="N782" s="57">
        <v>224</v>
      </c>
      <c r="O782" s="187">
        <f>SUM(M782*N782)</f>
        <v>5.2844619930964267</v>
      </c>
      <c r="P782" s="187">
        <f>SUM(M782*60*1000)</f>
        <v>1415.4808910079714</v>
      </c>
      <c r="Q782" s="242">
        <f>SUM(O782*60)</f>
        <v>317.0677195857856</v>
      </c>
    </row>
    <row r="783" spans="1:17">
      <c r="A783" s="241"/>
      <c r="B783" s="19" t="s">
        <v>67</v>
      </c>
      <c r="C783" s="54" t="s">
        <v>79</v>
      </c>
      <c r="D783" s="25">
        <v>9</v>
      </c>
      <c r="E783" s="25">
        <v>1986</v>
      </c>
      <c r="F783" s="189">
        <v>11.7</v>
      </c>
      <c r="G783" s="189">
        <v>0.53600000000000003</v>
      </c>
      <c r="H783" s="189">
        <v>1.44</v>
      </c>
      <c r="I783" s="189">
        <v>9.7240000000000002</v>
      </c>
      <c r="J783" s="190">
        <v>412</v>
      </c>
      <c r="K783" s="190">
        <v>9.7240000000000002</v>
      </c>
      <c r="L783" s="190">
        <v>412</v>
      </c>
      <c r="M783" s="197">
        <f>K783/L783</f>
        <v>2.3601941747572817E-2</v>
      </c>
      <c r="N783" s="55">
        <v>204.81</v>
      </c>
      <c r="O783" s="192">
        <f>M783*N783</f>
        <v>4.8339136893203891</v>
      </c>
      <c r="P783" s="192">
        <f>M783*60*1000</f>
        <v>1416.1165048543692</v>
      </c>
      <c r="Q783" s="243">
        <f>P783*N783/1000</f>
        <v>290.03482135922332</v>
      </c>
    </row>
    <row r="784" spans="1:17">
      <c r="A784" s="241"/>
      <c r="B784" s="47" t="s">
        <v>375</v>
      </c>
      <c r="C784" s="48" t="s">
        <v>374</v>
      </c>
      <c r="D784" s="49">
        <v>6</v>
      </c>
      <c r="E784" s="49">
        <v>1961</v>
      </c>
      <c r="F784" s="193">
        <v>8.5730000000000004</v>
      </c>
      <c r="G784" s="193">
        <v>0</v>
      </c>
      <c r="H784" s="193">
        <v>0</v>
      </c>
      <c r="I784" s="193">
        <v>8.5730000000000004</v>
      </c>
      <c r="J784" s="194">
        <v>362.24</v>
      </c>
      <c r="K784" s="194">
        <v>8.5730000000000004</v>
      </c>
      <c r="L784" s="194">
        <v>362.24</v>
      </c>
      <c r="M784" s="195">
        <v>2.3666629858657244E-2</v>
      </c>
      <c r="N784" s="50">
        <v>278.93100000000004</v>
      </c>
      <c r="O784" s="196">
        <v>6.6013567331051251</v>
      </c>
      <c r="P784" s="196">
        <v>1419.9977915194347</v>
      </c>
      <c r="Q784" s="244">
        <v>396.08140398630752</v>
      </c>
    </row>
    <row r="785" spans="1:17">
      <c r="A785" s="241"/>
      <c r="B785" s="19" t="s">
        <v>168</v>
      </c>
      <c r="C785" s="54" t="s">
        <v>166</v>
      </c>
      <c r="D785" s="25">
        <v>60</v>
      </c>
      <c r="E785" s="25">
        <v>1981</v>
      </c>
      <c r="F785" s="189">
        <f>G785+H785+I785</f>
        <v>40.928000000000004</v>
      </c>
      <c r="G785" s="189">
        <v>0</v>
      </c>
      <c r="H785" s="189">
        <v>0</v>
      </c>
      <c r="I785" s="189">
        <v>40.928000000000004</v>
      </c>
      <c r="J785" s="190">
        <v>1720.92</v>
      </c>
      <c r="K785" s="190">
        <v>40.928000000000004</v>
      </c>
      <c r="L785" s="190">
        <v>1720.92</v>
      </c>
      <c r="M785" s="197">
        <f>K785/L785</f>
        <v>2.3782627896706415E-2</v>
      </c>
      <c r="N785" s="55">
        <v>195.655</v>
      </c>
      <c r="O785" s="192">
        <f>M785*N785</f>
        <v>4.6531900611300934</v>
      </c>
      <c r="P785" s="192">
        <f>M785*60*1000</f>
        <v>1426.9576738023848</v>
      </c>
      <c r="Q785" s="243">
        <f>P785*N785/1000</f>
        <v>279.19140366780562</v>
      </c>
    </row>
    <row r="786" spans="1:17">
      <c r="A786" s="241"/>
      <c r="B786" s="47" t="s">
        <v>222</v>
      </c>
      <c r="C786" s="56" t="s">
        <v>220</v>
      </c>
      <c r="D786" s="19">
        <v>19</v>
      </c>
      <c r="E786" s="19">
        <v>1959</v>
      </c>
      <c r="F786" s="184">
        <v>26.49</v>
      </c>
      <c r="G786" s="184">
        <v>2.54</v>
      </c>
      <c r="H786" s="184">
        <v>0</v>
      </c>
      <c r="I786" s="184">
        <f>F786-G786-H786</f>
        <v>23.95</v>
      </c>
      <c r="J786" s="185">
        <v>1005.84</v>
      </c>
      <c r="K786" s="185">
        <f>I786/J786*L786</f>
        <v>23.95</v>
      </c>
      <c r="L786" s="185">
        <v>1005.84</v>
      </c>
      <c r="M786" s="198">
        <f>K786/L786</f>
        <v>2.3810944086534638E-2</v>
      </c>
      <c r="N786" s="57">
        <v>237.40199999999999</v>
      </c>
      <c r="O786" s="187">
        <f>M786*N786</f>
        <v>5.6527657480314959</v>
      </c>
      <c r="P786" s="187">
        <f>M786*60*1000</f>
        <v>1428.6566451920783</v>
      </c>
      <c r="Q786" s="242">
        <f>P786*N786/1000</f>
        <v>339.16594488188974</v>
      </c>
    </row>
    <row r="787" spans="1:17">
      <c r="A787" s="241"/>
      <c r="B787" s="47" t="s">
        <v>792</v>
      </c>
      <c r="C787" s="54" t="s">
        <v>788</v>
      </c>
      <c r="D787" s="25">
        <v>12</v>
      </c>
      <c r="E787" s="25">
        <v>1965</v>
      </c>
      <c r="F787" s="189">
        <v>14.183999999999999</v>
      </c>
      <c r="G787" s="189">
        <v>1.161</v>
      </c>
      <c r="H787" s="189">
        <v>0.192</v>
      </c>
      <c r="I787" s="189">
        <v>12.831</v>
      </c>
      <c r="J787" s="190">
        <v>537.54999999999995</v>
      </c>
      <c r="K787" s="190">
        <v>11.82</v>
      </c>
      <c r="L787" s="190">
        <v>495.2</v>
      </c>
      <c r="M787" s="191">
        <f>K787/L787</f>
        <v>2.3869143780290793E-2</v>
      </c>
      <c r="N787" s="55">
        <v>260.29199999999997</v>
      </c>
      <c r="O787" s="192">
        <f>M787*N787</f>
        <v>6.2129471728594501</v>
      </c>
      <c r="P787" s="192">
        <f>M787*60*1000</f>
        <v>1432.1486268174474</v>
      </c>
      <c r="Q787" s="243">
        <f>P787*N787/1000</f>
        <v>372.77683037156697</v>
      </c>
    </row>
    <row r="788" spans="1:17">
      <c r="A788" s="241"/>
      <c r="B788" s="19" t="s">
        <v>657</v>
      </c>
      <c r="C788" s="56" t="s">
        <v>650</v>
      </c>
      <c r="D788" s="19">
        <v>12</v>
      </c>
      <c r="E788" s="19">
        <v>1962</v>
      </c>
      <c r="F788" s="184">
        <f>SUM(G788+H788+I788)</f>
        <v>15.5</v>
      </c>
      <c r="G788" s="184">
        <v>0.8</v>
      </c>
      <c r="H788" s="184">
        <v>1.8</v>
      </c>
      <c r="I788" s="184">
        <v>12.9</v>
      </c>
      <c r="J788" s="185">
        <v>538</v>
      </c>
      <c r="K788" s="185">
        <v>10.8</v>
      </c>
      <c r="L788" s="185">
        <v>451.7</v>
      </c>
      <c r="M788" s="188">
        <f>SUM(K788/L788)</f>
        <v>2.3909674562762898E-2</v>
      </c>
      <c r="N788" s="57">
        <v>224</v>
      </c>
      <c r="O788" s="187">
        <f>SUM(M788*N788)</f>
        <v>5.3557671020588895</v>
      </c>
      <c r="P788" s="187">
        <f>SUM(M788*60*1000)</f>
        <v>1434.5804737657738</v>
      </c>
      <c r="Q788" s="242">
        <f>SUM(O788*60)</f>
        <v>321.34602612353336</v>
      </c>
    </row>
    <row r="789" spans="1:17">
      <c r="A789" s="241"/>
      <c r="B789" s="19" t="s">
        <v>168</v>
      </c>
      <c r="C789" s="54" t="s">
        <v>167</v>
      </c>
      <c r="D789" s="25">
        <v>18</v>
      </c>
      <c r="E789" s="25">
        <v>1982</v>
      </c>
      <c r="F789" s="189">
        <f>G789+H789+I789</f>
        <v>24.819000000000003</v>
      </c>
      <c r="G789" s="189">
        <v>1.8131200000000001</v>
      </c>
      <c r="H789" s="189">
        <v>0.18</v>
      </c>
      <c r="I789" s="189">
        <v>22.825880000000002</v>
      </c>
      <c r="J789" s="190">
        <v>954.24</v>
      </c>
      <c r="K789" s="190">
        <v>22.825880000000002</v>
      </c>
      <c r="L789" s="190">
        <v>954.24</v>
      </c>
      <c r="M789" s="197">
        <f>K789/L789</f>
        <v>2.3920481220657278E-2</v>
      </c>
      <c r="N789" s="55">
        <v>195.655</v>
      </c>
      <c r="O789" s="192">
        <f>M789*N789</f>
        <v>4.6801617532276998</v>
      </c>
      <c r="P789" s="192">
        <f>M789*60*1000</f>
        <v>1435.2288732394368</v>
      </c>
      <c r="Q789" s="243">
        <f>P789*N789/1000</f>
        <v>280.80970519366201</v>
      </c>
    </row>
    <row r="790" spans="1:17">
      <c r="A790" s="241"/>
      <c r="B790" s="47" t="s">
        <v>222</v>
      </c>
      <c r="C790" s="56" t="s">
        <v>203</v>
      </c>
      <c r="D790" s="19">
        <v>108</v>
      </c>
      <c r="E790" s="19">
        <v>1968</v>
      </c>
      <c r="F790" s="184">
        <v>85.59</v>
      </c>
      <c r="G790" s="184">
        <v>7.17</v>
      </c>
      <c r="H790" s="184">
        <v>17.2</v>
      </c>
      <c r="I790" s="184">
        <f>F790-G790-H790</f>
        <v>61.22</v>
      </c>
      <c r="J790" s="185">
        <v>2558.44</v>
      </c>
      <c r="K790" s="185">
        <f>I790/J790*L790</f>
        <v>61.22</v>
      </c>
      <c r="L790" s="185">
        <v>2558.44</v>
      </c>
      <c r="M790" s="198">
        <f>K790/L790</f>
        <v>2.3928644017448132E-2</v>
      </c>
      <c r="N790" s="57">
        <v>237.40199999999999</v>
      </c>
      <c r="O790" s="187">
        <f>M790*N790</f>
        <v>5.6807079470302213</v>
      </c>
      <c r="P790" s="187">
        <f>M790*60*1000</f>
        <v>1435.7186410468878</v>
      </c>
      <c r="Q790" s="242">
        <f>P790*N790/1000</f>
        <v>340.84247682181325</v>
      </c>
    </row>
    <row r="791" spans="1:17">
      <c r="A791" s="241"/>
      <c r="B791" s="19" t="s">
        <v>861</v>
      </c>
      <c r="C791" s="54" t="s">
        <v>855</v>
      </c>
      <c r="D791" s="25">
        <v>8</v>
      </c>
      <c r="E791" s="25">
        <v>1958</v>
      </c>
      <c r="F791" s="189">
        <f>SUM(G791+H791+I791)</f>
        <v>10.343</v>
      </c>
      <c r="G791" s="189">
        <v>0.66300000000000003</v>
      </c>
      <c r="H791" s="189">
        <v>1.1200000000000001</v>
      </c>
      <c r="I791" s="189">
        <v>8.56</v>
      </c>
      <c r="J791" s="190">
        <v>356.49</v>
      </c>
      <c r="K791" s="190">
        <v>8.56</v>
      </c>
      <c r="L791" s="190">
        <v>356.49</v>
      </c>
      <c r="M791" s="191">
        <f>K791/L791</f>
        <v>2.4011893741759938E-2</v>
      </c>
      <c r="N791" s="55">
        <v>197.94</v>
      </c>
      <c r="O791" s="192">
        <f>M791*N791</f>
        <v>4.7529142472439618</v>
      </c>
      <c r="P791" s="192">
        <f>M791*60*1000</f>
        <v>1440.7136245055963</v>
      </c>
      <c r="Q791" s="243">
        <f>P791*N791/1000</f>
        <v>285.1748548346377</v>
      </c>
    </row>
    <row r="792" spans="1:17">
      <c r="A792" s="241"/>
      <c r="B792" s="47" t="s">
        <v>118</v>
      </c>
      <c r="C792" s="54" t="s">
        <v>128</v>
      </c>
      <c r="D792" s="25">
        <v>10</v>
      </c>
      <c r="E792" s="25">
        <v>1980</v>
      </c>
      <c r="F792" s="189">
        <v>7.3940000000000001</v>
      </c>
      <c r="G792" s="189">
        <v>0</v>
      </c>
      <c r="H792" s="189">
        <v>0</v>
      </c>
      <c r="I792" s="189">
        <v>7.3940000000000001</v>
      </c>
      <c r="J792" s="190">
        <v>307.82</v>
      </c>
      <c r="K792" s="190">
        <v>7.3940000000000001</v>
      </c>
      <c r="L792" s="190">
        <v>307.82</v>
      </c>
      <c r="M792" s="197">
        <f>K792/L792</f>
        <v>2.4020531479436034E-2</v>
      </c>
      <c r="N792" s="55">
        <v>203.9</v>
      </c>
      <c r="O792" s="192">
        <f>M792*N792</f>
        <v>4.8977863686570071</v>
      </c>
      <c r="P792" s="192">
        <f>M792*60*1000</f>
        <v>1441.231888766162</v>
      </c>
      <c r="Q792" s="243">
        <f>P792*N792/1000</f>
        <v>293.86718211942042</v>
      </c>
    </row>
    <row r="793" spans="1:17">
      <c r="A793" s="241"/>
      <c r="B793" s="47" t="s">
        <v>447</v>
      </c>
      <c r="C793" s="204" t="s">
        <v>446</v>
      </c>
      <c r="D793" s="224">
        <v>24</v>
      </c>
      <c r="E793" s="224">
        <v>1964</v>
      </c>
      <c r="F793" s="206">
        <v>26.530999999999999</v>
      </c>
      <c r="G793" s="206">
        <v>0.78703199999999995</v>
      </c>
      <c r="H793" s="206">
        <v>3.84</v>
      </c>
      <c r="I793" s="206">
        <v>21.903967999999999</v>
      </c>
      <c r="J793" s="207">
        <v>1114.29</v>
      </c>
      <c r="K793" s="207">
        <v>21.903967999999999</v>
      </c>
      <c r="L793" s="207">
        <v>900.28</v>
      </c>
      <c r="M793" s="208">
        <v>2.4330172835117961E-2</v>
      </c>
      <c r="N793" s="209">
        <v>229.88100000000003</v>
      </c>
      <c r="O793" s="210">
        <v>5.593044461509753</v>
      </c>
      <c r="P793" s="210">
        <v>1459.8103701070777</v>
      </c>
      <c r="Q793" s="246">
        <v>335.5826676905852</v>
      </c>
    </row>
    <row r="794" spans="1:17">
      <c r="A794" s="241"/>
      <c r="B794" s="19" t="s">
        <v>819</v>
      </c>
      <c r="C794" s="54" t="s">
        <v>816</v>
      </c>
      <c r="D794" s="25">
        <v>12</v>
      </c>
      <c r="E794" s="25">
        <v>1960</v>
      </c>
      <c r="F794" s="189">
        <v>12.8</v>
      </c>
      <c r="G794" s="189">
        <v>0</v>
      </c>
      <c r="H794" s="189">
        <v>0</v>
      </c>
      <c r="I794" s="189">
        <v>12.8</v>
      </c>
      <c r="J794" s="190">
        <v>524.5</v>
      </c>
      <c r="K794" s="190">
        <v>12.8</v>
      </c>
      <c r="L794" s="190">
        <v>524.5</v>
      </c>
      <c r="M794" s="191">
        <f>K794/L794</f>
        <v>2.4404194470924692E-2</v>
      </c>
      <c r="N794" s="55">
        <v>308.89999999999998</v>
      </c>
      <c r="O794" s="192">
        <f>M794*N794</f>
        <v>7.5384556720686371</v>
      </c>
      <c r="P794" s="192">
        <f>M794*60*1000</f>
        <v>1464.2516682554815</v>
      </c>
      <c r="Q794" s="243">
        <f>P794*N794/1000</f>
        <v>452.30734032411823</v>
      </c>
    </row>
    <row r="795" spans="1:17">
      <c r="A795" s="241"/>
      <c r="B795" s="47" t="s">
        <v>792</v>
      </c>
      <c r="C795" s="54" t="s">
        <v>787</v>
      </c>
      <c r="D795" s="25">
        <v>8</v>
      </c>
      <c r="E795" s="25">
        <v>1965</v>
      </c>
      <c r="F795" s="189">
        <v>10.83</v>
      </c>
      <c r="G795" s="189">
        <v>0.77400000000000002</v>
      </c>
      <c r="H795" s="189">
        <v>0.128</v>
      </c>
      <c r="I795" s="189">
        <v>9.9280000000000008</v>
      </c>
      <c r="J795" s="190">
        <v>406.24</v>
      </c>
      <c r="K795" s="190">
        <v>8.7639999999999993</v>
      </c>
      <c r="L795" s="190">
        <v>358.61</v>
      </c>
      <c r="M795" s="191">
        <f>K795/L795</f>
        <v>2.4438805387468277E-2</v>
      </c>
      <c r="N795" s="55">
        <v>260.29199999999997</v>
      </c>
      <c r="O795" s="192">
        <f>M795*N795</f>
        <v>6.3612255319148918</v>
      </c>
      <c r="P795" s="192">
        <f>M795*60*1000</f>
        <v>1466.3283232480967</v>
      </c>
      <c r="Q795" s="243">
        <f>P795*N795/1000</f>
        <v>381.67353191489354</v>
      </c>
    </row>
    <row r="796" spans="1:17">
      <c r="A796" s="241"/>
      <c r="B796" s="19" t="s">
        <v>67</v>
      </c>
      <c r="C796" s="54" t="s">
        <v>81</v>
      </c>
      <c r="D796" s="25">
        <v>6</v>
      </c>
      <c r="E796" s="25">
        <v>1980</v>
      </c>
      <c r="F796" s="189">
        <v>9.8000000000000007</v>
      </c>
      <c r="G796" s="189">
        <v>0.35699999999999998</v>
      </c>
      <c r="H796" s="189">
        <v>0.96</v>
      </c>
      <c r="I796" s="189">
        <v>8.4830000000000005</v>
      </c>
      <c r="J796" s="190">
        <v>347</v>
      </c>
      <c r="K796" s="190">
        <v>8.4830000000000005</v>
      </c>
      <c r="L796" s="190">
        <v>347</v>
      </c>
      <c r="M796" s="197">
        <f>K796/L796</f>
        <v>2.4446685878962537E-2</v>
      </c>
      <c r="N796" s="55">
        <v>204.81</v>
      </c>
      <c r="O796" s="192">
        <f>M796*N796</f>
        <v>5.0069257348703173</v>
      </c>
      <c r="P796" s="192">
        <f>M796*60*1000</f>
        <v>1466.8011527377523</v>
      </c>
      <c r="Q796" s="243">
        <f>P796*N796/1000</f>
        <v>300.41554409221902</v>
      </c>
    </row>
    <row r="797" spans="1:17">
      <c r="A797" s="241"/>
      <c r="B797" s="47" t="s">
        <v>66</v>
      </c>
      <c r="C797" s="54" t="s">
        <v>53</v>
      </c>
      <c r="D797" s="25">
        <v>12</v>
      </c>
      <c r="E797" s="25" t="s">
        <v>35</v>
      </c>
      <c r="F797" s="189">
        <f>+G797+H797+I797</f>
        <v>14.564000999999999</v>
      </c>
      <c r="G797" s="189">
        <v>0.56911400000000001</v>
      </c>
      <c r="H797" s="189">
        <v>1.04</v>
      </c>
      <c r="I797" s="189">
        <v>12.954886999999999</v>
      </c>
      <c r="J797" s="190">
        <v>529.87</v>
      </c>
      <c r="K797" s="190">
        <v>12.954886999999999</v>
      </c>
      <c r="L797" s="190">
        <v>529.87</v>
      </c>
      <c r="M797" s="197">
        <f>K797/L797</f>
        <v>2.4449179987544114E-2</v>
      </c>
      <c r="N797" s="55">
        <v>260.29199999999997</v>
      </c>
      <c r="O797" s="192">
        <f>M797*N797</f>
        <v>6.3639259573178322</v>
      </c>
      <c r="P797" s="192">
        <f>M797*60*1000</f>
        <v>1466.9507992526469</v>
      </c>
      <c r="Q797" s="243">
        <f>P797*N797/1000</f>
        <v>381.83555743906993</v>
      </c>
    </row>
    <row r="798" spans="1:17">
      <c r="A798" s="241"/>
      <c r="B798" s="47" t="s">
        <v>792</v>
      </c>
      <c r="C798" s="54" t="s">
        <v>786</v>
      </c>
      <c r="D798" s="25">
        <v>40</v>
      </c>
      <c r="E798" s="25">
        <v>1980</v>
      </c>
      <c r="F798" s="189">
        <v>55.561999999999998</v>
      </c>
      <c r="G798" s="189">
        <v>4.2060000000000004</v>
      </c>
      <c r="H798" s="189">
        <v>6.24</v>
      </c>
      <c r="I798" s="189">
        <v>45.116</v>
      </c>
      <c r="J798" s="190">
        <v>1888.23</v>
      </c>
      <c r="K798" s="190">
        <v>44.933</v>
      </c>
      <c r="L798" s="190">
        <v>1833.49</v>
      </c>
      <c r="M798" s="191">
        <f>K798/L798</f>
        <v>2.450681487218365E-2</v>
      </c>
      <c r="N798" s="55">
        <v>260.29199999999997</v>
      </c>
      <c r="O798" s="192">
        <f>M798*N798</f>
        <v>6.3789278567104262</v>
      </c>
      <c r="P798" s="192">
        <f>M798*60*1000</f>
        <v>1470.4088923310189</v>
      </c>
      <c r="Q798" s="243">
        <f>P798*N798/1000</f>
        <v>382.73567140262554</v>
      </c>
    </row>
    <row r="799" spans="1:17">
      <c r="A799" s="241"/>
      <c r="B799" s="47" t="s">
        <v>759</v>
      </c>
      <c r="C799" s="54" t="s">
        <v>754</v>
      </c>
      <c r="D799" s="25">
        <v>9</v>
      </c>
      <c r="E799" s="25">
        <v>1925</v>
      </c>
      <c r="F799" s="189">
        <v>16.794</v>
      </c>
      <c r="G799" s="189"/>
      <c r="H799" s="189"/>
      <c r="I799" s="189">
        <f>F799-G799-H799</f>
        <v>16.794</v>
      </c>
      <c r="J799" s="190">
        <v>684.99</v>
      </c>
      <c r="K799" s="190">
        <v>6.9785599999999999</v>
      </c>
      <c r="L799" s="190">
        <v>284.64</v>
      </c>
      <c r="M799" s="191">
        <f>K799/L799</f>
        <v>2.4517144463181564E-2</v>
      </c>
      <c r="N799" s="55">
        <v>188.679</v>
      </c>
      <c r="O799" s="192">
        <f>M799*N799</f>
        <v>4.6258703001686339</v>
      </c>
      <c r="P799" s="192">
        <f>M799*60*1000</f>
        <v>1471.0286677908939</v>
      </c>
      <c r="Q799" s="243">
        <f>P799*N799/1000</f>
        <v>277.55221801011805</v>
      </c>
    </row>
    <row r="800" spans="1:17">
      <c r="A800" s="241"/>
      <c r="B800" s="19" t="s">
        <v>426</v>
      </c>
      <c r="C800" s="223" t="s">
        <v>424</v>
      </c>
      <c r="D800" s="205">
        <v>12</v>
      </c>
      <c r="E800" s="205">
        <v>1967</v>
      </c>
      <c r="F800" s="206">
        <v>15.006</v>
      </c>
      <c r="G800" s="206">
        <v>1.9890000000000001</v>
      </c>
      <c r="H800" s="206">
        <v>0</v>
      </c>
      <c r="I800" s="206">
        <v>13.016999</v>
      </c>
      <c r="J800" s="207">
        <v>529.73</v>
      </c>
      <c r="K800" s="207">
        <v>13.016999</v>
      </c>
      <c r="L800" s="207">
        <v>529.73</v>
      </c>
      <c r="M800" s="208">
        <v>2.4572893738319522E-2</v>
      </c>
      <c r="N800" s="209">
        <v>273.37200000000001</v>
      </c>
      <c r="O800" s="210">
        <v>6.7175411070318845</v>
      </c>
      <c r="P800" s="210">
        <v>1474.3736242991713</v>
      </c>
      <c r="Q800" s="246">
        <v>403.05246642191304</v>
      </c>
    </row>
    <row r="801" spans="1:17">
      <c r="A801" s="241"/>
      <c r="B801" s="19" t="s">
        <v>921</v>
      </c>
      <c r="C801" s="56" t="s">
        <v>912</v>
      </c>
      <c r="D801" s="19">
        <v>4</v>
      </c>
      <c r="E801" s="19">
        <v>1940</v>
      </c>
      <c r="F801" s="184">
        <v>11.234999999999999</v>
      </c>
      <c r="G801" s="184">
        <v>1.777882</v>
      </c>
      <c r="H801" s="184">
        <v>0.04</v>
      </c>
      <c r="I801" s="184">
        <v>9.417116</v>
      </c>
      <c r="J801" s="185">
        <v>383.02000000000004</v>
      </c>
      <c r="K801" s="185">
        <v>9.417116</v>
      </c>
      <c r="L801" s="185">
        <v>383.02000000000004</v>
      </c>
      <c r="M801" s="188">
        <v>2.4586486345360554E-2</v>
      </c>
      <c r="N801" s="57">
        <v>254.07900000000001</v>
      </c>
      <c r="O801" s="187">
        <v>6.2469098641428644</v>
      </c>
      <c r="P801" s="187">
        <v>1475.1891807216332</v>
      </c>
      <c r="Q801" s="242">
        <v>374.81459184857187</v>
      </c>
    </row>
    <row r="802" spans="1:17">
      <c r="A802" s="241"/>
      <c r="B802" s="19" t="s">
        <v>481</v>
      </c>
      <c r="C802" s="225" t="s">
        <v>478</v>
      </c>
      <c r="D802" s="226">
        <v>9</v>
      </c>
      <c r="E802" s="226">
        <v>1959</v>
      </c>
      <c r="F802" s="227">
        <v>8.4380000000000006</v>
      </c>
      <c r="G802" s="227">
        <v>0.48285</v>
      </c>
      <c r="H802" s="227">
        <v>0</v>
      </c>
      <c r="I802" s="227">
        <v>7.9551499999999997</v>
      </c>
      <c r="J802" s="228">
        <v>321.39999999999998</v>
      </c>
      <c r="K802" s="228">
        <v>7.9551499999999997</v>
      </c>
      <c r="L802" s="228">
        <v>321.39999999999998</v>
      </c>
      <c r="M802" s="229">
        <v>2.4751555693839453E-2</v>
      </c>
      <c r="N802" s="230">
        <v>276.42400000000004</v>
      </c>
      <c r="O802" s="231">
        <v>6.8419240311138774</v>
      </c>
      <c r="P802" s="231">
        <v>1485.0933416303671</v>
      </c>
      <c r="Q802" s="248">
        <v>410.51544186683265</v>
      </c>
    </row>
    <row r="803" spans="1:17">
      <c r="A803" s="241"/>
      <c r="B803" s="19" t="s">
        <v>29</v>
      </c>
      <c r="C803" s="54" t="s">
        <v>52</v>
      </c>
      <c r="D803" s="25">
        <v>5</v>
      </c>
      <c r="E803" s="25" t="s">
        <v>35</v>
      </c>
      <c r="F803" s="189">
        <f>+G803+H803+I803</f>
        <v>5.5570000000000004</v>
      </c>
      <c r="G803" s="189">
        <v>0</v>
      </c>
      <c r="H803" s="189">
        <v>0</v>
      </c>
      <c r="I803" s="189">
        <v>5.5570000000000004</v>
      </c>
      <c r="J803" s="190">
        <v>224.51</v>
      </c>
      <c r="K803" s="190">
        <v>5.5570000000000004</v>
      </c>
      <c r="L803" s="190">
        <v>224.51</v>
      </c>
      <c r="M803" s="197">
        <f>K803/L803</f>
        <v>2.475168143957953E-2</v>
      </c>
      <c r="N803" s="55">
        <v>260.29199999999997</v>
      </c>
      <c r="O803" s="192">
        <f>M803*N803</f>
        <v>6.4426646652710344</v>
      </c>
      <c r="P803" s="192">
        <f>M803*60*1000</f>
        <v>1485.1008863747718</v>
      </c>
      <c r="Q803" s="243">
        <f>P803*N803/1000</f>
        <v>386.55987991626205</v>
      </c>
    </row>
    <row r="804" spans="1:17">
      <c r="A804" s="241"/>
      <c r="B804" s="47" t="s">
        <v>250</v>
      </c>
      <c r="C804" s="56" t="s">
        <v>248</v>
      </c>
      <c r="D804" s="19">
        <v>16</v>
      </c>
      <c r="E804" s="19">
        <v>1978</v>
      </c>
      <c r="F804" s="184">
        <f>SUM(G804:I804)</f>
        <v>11.446</v>
      </c>
      <c r="G804" s="184">
        <v>0</v>
      </c>
      <c r="H804" s="184">
        <v>0</v>
      </c>
      <c r="I804" s="184">
        <v>11.446</v>
      </c>
      <c r="J804" s="185">
        <v>461.27</v>
      </c>
      <c r="K804" s="185">
        <v>11.446</v>
      </c>
      <c r="L804" s="185">
        <v>461.27</v>
      </c>
      <c r="M804" s="186">
        <f>K804/L804</f>
        <v>2.4814100201617274E-2</v>
      </c>
      <c r="N804" s="57">
        <v>280.3</v>
      </c>
      <c r="O804" s="187">
        <f>M804*N804</f>
        <v>6.9553922865133222</v>
      </c>
      <c r="P804" s="187">
        <f>M804*60*1000</f>
        <v>1488.8460120970365</v>
      </c>
      <c r="Q804" s="242">
        <f>P804*N804/1000</f>
        <v>417.3235371907993</v>
      </c>
    </row>
    <row r="805" spans="1:17">
      <c r="A805" s="241"/>
      <c r="B805" s="19" t="s">
        <v>819</v>
      </c>
      <c r="C805" s="54" t="s">
        <v>817</v>
      </c>
      <c r="D805" s="25">
        <v>12</v>
      </c>
      <c r="E805" s="25">
        <v>1959</v>
      </c>
      <c r="F805" s="189">
        <v>14.5</v>
      </c>
      <c r="G805" s="189">
        <v>0.8</v>
      </c>
      <c r="H805" s="189">
        <v>0.6</v>
      </c>
      <c r="I805" s="189">
        <v>13.1</v>
      </c>
      <c r="J805" s="190">
        <v>527.70000000000005</v>
      </c>
      <c r="K805" s="190">
        <v>13.1</v>
      </c>
      <c r="L805" s="190">
        <v>527.70000000000005</v>
      </c>
      <c r="M805" s="191">
        <f>K805/L805</f>
        <v>2.4824711010043583E-2</v>
      </c>
      <c r="N805" s="55">
        <v>308.89999999999998</v>
      </c>
      <c r="O805" s="192">
        <f>M805*N805</f>
        <v>7.6683532310024622</v>
      </c>
      <c r="P805" s="192">
        <f>M805*60*1000</f>
        <v>1489.4826606026149</v>
      </c>
      <c r="Q805" s="243">
        <f>P805*N805/1000</f>
        <v>460.1011938601477</v>
      </c>
    </row>
    <row r="806" spans="1:17">
      <c r="A806" s="241"/>
      <c r="B806" s="19" t="s">
        <v>67</v>
      </c>
      <c r="C806" s="54" t="s">
        <v>83</v>
      </c>
      <c r="D806" s="25">
        <v>6</v>
      </c>
      <c r="E806" s="25">
        <v>1984</v>
      </c>
      <c r="F806" s="189">
        <v>2.2000000000000002</v>
      </c>
      <c r="G806" s="189">
        <v>0.26</v>
      </c>
      <c r="H806" s="189">
        <v>0.96</v>
      </c>
      <c r="I806" s="189">
        <v>6.98</v>
      </c>
      <c r="J806" s="190">
        <v>281</v>
      </c>
      <c r="K806" s="190">
        <v>6.98</v>
      </c>
      <c r="L806" s="190">
        <v>281</v>
      </c>
      <c r="M806" s="197">
        <f>K806/L806</f>
        <v>2.4839857651245554E-2</v>
      </c>
      <c r="N806" s="55">
        <v>204.81</v>
      </c>
      <c r="O806" s="192">
        <f>M806*N806</f>
        <v>5.0874512455516019</v>
      </c>
      <c r="P806" s="192">
        <f>M806*60*1000</f>
        <v>1490.3914590747331</v>
      </c>
      <c r="Q806" s="243">
        <f>P806*N806/1000</f>
        <v>305.2470747330961</v>
      </c>
    </row>
    <row r="807" spans="1:17">
      <c r="A807" s="241"/>
      <c r="B807" s="19" t="s">
        <v>569</v>
      </c>
      <c r="C807" s="54" t="s">
        <v>592</v>
      </c>
      <c r="D807" s="25">
        <v>7</v>
      </c>
      <c r="E807" s="25" t="s">
        <v>130</v>
      </c>
      <c r="F807" s="189">
        <f>G807+H807+I807</f>
        <v>9.8569999999999993</v>
      </c>
      <c r="G807" s="189">
        <v>0.76985999999999999</v>
      </c>
      <c r="H807" s="189">
        <v>7.0000000000000007E-2</v>
      </c>
      <c r="I807" s="189">
        <v>9.0171399999999995</v>
      </c>
      <c r="J807" s="190">
        <v>358.82</v>
      </c>
      <c r="K807" s="190">
        <f>I807</f>
        <v>9.0171399999999995</v>
      </c>
      <c r="L807" s="190">
        <f>J807</f>
        <v>358.82</v>
      </c>
      <c r="M807" s="191">
        <f>K807/L807</f>
        <v>2.5129981606376455E-2</v>
      </c>
      <c r="N807" s="55">
        <v>340.84</v>
      </c>
      <c r="O807" s="192">
        <f>M807*N807</f>
        <v>8.5653029307173512</v>
      </c>
      <c r="P807" s="192">
        <f>M807*60*1000</f>
        <v>1507.7988963825871</v>
      </c>
      <c r="Q807" s="243">
        <f>P807*N807/1000</f>
        <v>513.91817584304101</v>
      </c>
    </row>
    <row r="808" spans="1:17">
      <c r="A808" s="241"/>
      <c r="B808" s="19" t="s">
        <v>564</v>
      </c>
      <c r="C808" s="211" t="s">
        <v>560</v>
      </c>
      <c r="D808" s="220">
        <v>21</v>
      </c>
      <c r="E808" s="213" t="s">
        <v>130</v>
      </c>
      <c r="F808" s="214">
        <v>27.41</v>
      </c>
      <c r="G808" s="214">
        <v>1.71</v>
      </c>
      <c r="H808" s="214">
        <v>3.36</v>
      </c>
      <c r="I808" s="214">
        <v>22.34</v>
      </c>
      <c r="J808" s="215">
        <v>1088.6600000000001</v>
      </c>
      <c r="K808" s="216">
        <v>27.41</v>
      </c>
      <c r="L808" s="215">
        <v>1088.6600000000001</v>
      </c>
      <c r="M808" s="217">
        <f>K808/L808</f>
        <v>2.5177741443609573E-2</v>
      </c>
      <c r="N808" s="218">
        <v>223.8</v>
      </c>
      <c r="O808" s="219">
        <f>M808*N808</f>
        <v>5.634778535079823</v>
      </c>
      <c r="P808" s="219">
        <f>M808*60*1000</f>
        <v>1510.6644866165743</v>
      </c>
      <c r="Q808" s="247">
        <f>P808*N808/1000</f>
        <v>338.08671210478934</v>
      </c>
    </row>
    <row r="809" spans="1:17">
      <c r="A809" s="241"/>
      <c r="B809" s="19" t="s">
        <v>426</v>
      </c>
      <c r="C809" s="223" t="s">
        <v>425</v>
      </c>
      <c r="D809" s="205">
        <v>20</v>
      </c>
      <c r="E809" s="205">
        <v>0</v>
      </c>
      <c r="F809" s="206">
        <v>28.626000000000001</v>
      </c>
      <c r="G809" s="206">
        <v>0</v>
      </c>
      <c r="H809" s="206">
        <v>0</v>
      </c>
      <c r="I809" s="206">
        <v>28.625997000000002</v>
      </c>
      <c r="J809" s="207">
        <v>1135.0999999999999</v>
      </c>
      <c r="K809" s="207">
        <v>28.625997000000002</v>
      </c>
      <c r="L809" s="207">
        <v>1135.0999999999999</v>
      </c>
      <c r="M809" s="208">
        <v>2.5218920799929524E-2</v>
      </c>
      <c r="N809" s="209">
        <v>273.37200000000001</v>
      </c>
      <c r="O809" s="210">
        <v>6.894146816918334</v>
      </c>
      <c r="P809" s="210">
        <v>1513.1352479957714</v>
      </c>
      <c r="Q809" s="246">
        <v>413.64880901510003</v>
      </c>
    </row>
    <row r="810" spans="1:17">
      <c r="A810" s="241"/>
      <c r="B810" s="47" t="s">
        <v>718</v>
      </c>
      <c r="C810" s="56" t="s">
        <v>710</v>
      </c>
      <c r="D810" s="19">
        <v>7</v>
      </c>
      <c r="E810" s="19">
        <v>1955</v>
      </c>
      <c r="F810" s="184">
        <v>8.27</v>
      </c>
      <c r="G810" s="184"/>
      <c r="H810" s="184"/>
      <c r="I810" s="184">
        <v>8.27</v>
      </c>
      <c r="J810" s="185">
        <v>326.22000000000003</v>
      </c>
      <c r="K810" s="185">
        <v>8.27</v>
      </c>
      <c r="L810" s="185">
        <v>326.22000000000003</v>
      </c>
      <c r="M810" s="188">
        <f>K810/L810</f>
        <v>2.535099012936055E-2</v>
      </c>
      <c r="N810" s="57">
        <v>211.678</v>
      </c>
      <c r="O810" s="187">
        <f>K810*N810/J810</f>
        <v>5.3662468886027828</v>
      </c>
      <c r="P810" s="187">
        <f>M810*60*1000</f>
        <v>1521.0594077616331</v>
      </c>
      <c r="Q810" s="242">
        <f>O810*60</f>
        <v>321.97481331616694</v>
      </c>
    </row>
    <row r="811" spans="1:17">
      <c r="A811" s="241"/>
      <c r="B811" s="47" t="s">
        <v>315</v>
      </c>
      <c r="C811" s="51" t="s">
        <v>314</v>
      </c>
      <c r="D811" s="52">
        <v>8</v>
      </c>
      <c r="E811" s="52">
        <v>1969</v>
      </c>
      <c r="F811" s="200">
        <v>10.6496</v>
      </c>
      <c r="G811" s="200">
        <v>0</v>
      </c>
      <c r="H811" s="200">
        <v>0</v>
      </c>
      <c r="I811" s="200">
        <v>10.6496</v>
      </c>
      <c r="J811" s="201">
        <v>416.7</v>
      </c>
      <c r="K811" s="201">
        <v>10.6496</v>
      </c>
      <c r="L811" s="201">
        <v>416.7</v>
      </c>
      <c r="M811" s="202">
        <v>2.5556995440364771E-2</v>
      </c>
      <c r="N811" s="53">
        <v>260.51</v>
      </c>
      <c r="O811" s="203">
        <v>6.6578528821694265</v>
      </c>
      <c r="P811" s="203">
        <v>1533.4197264218863</v>
      </c>
      <c r="Q811" s="245">
        <v>399.47117293016561</v>
      </c>
    </row>
    <row r="812" spans="1:17">
      <c r="A812" s="241"/>
      <c r="B812" s="47" t="s">
        <v>222</v>
      </c>
      <c r="C812" s="56" t="s">
        <v>215</v>
      </c>
      <c r="D812" s="19">
        <v>77</v>
      </c>
      <c r="E812" s="19">
        <v>1960</v>
      </c>
      <c r="F812" s="184">
        <v>38.46</v>
      </c>
      <c r="G812" s="184">
        <v>4.9400000000000004</v>
      </c>
      <c r="H812" s="184">
        <v>1.1599999999999999</v>
      </c>
      <c r="I812" s="184">
        <f>F812-G812-H812</f>
        <v>32.360000000000007</v>
      </c>
      <c r="J812" s="185">
        <v>1264.19</v>
      </c>
      <c r="K812" s="185">
        <f>I812/J812*L812</f>
        <v>31.966055735292958</v>
      </c>
      <c r="L812" s="185">
        <v>1248.8</v>
      </c>
      <c r="M812" s="198">
        <f>K812/L812</f>
        <v>2.5597418109619602E-2</v>
      </c>
      <c r="N812" s="57">
        <v>237.40199999999999</v>
      </c>
      <c r="O812" s="187">
        <f>M812*N812</f>
        <v>6.0768782540599124</v>
      </c>
      <c r="P812" s="187">
        <f>M812*60*1000</f>
        <v>1535.8450865771763</v>
      </c>
      <c r="Q812" s="242">
        <f>P812*N812/1000</f>
        <v>364.61269524359477</v>
      </c>
    </row>
    <row r="813" spans="1:17">
      <c r="A813" s="241"/>
      <c r="B813" s="19" t="s">
        <v>564</v>
      </c>
      <c r="C813" s="211" t="s">
        <v>561</v>
      </c>
      <c r="D813" s="220">
        <v>4</v>
      </c>
      <c r="E813" s="213" t="s">
        <v>130</v>
      </c>
      <c r="F813" s="214">
        <v>7.23</v>
      </c>
      <c r="G813" s="214">
        <v>1.03</v>
      </c>
      <c r="H813" s="214">
        <v>0.64</v>
      </c>
      <c r="I813" s="214">
        <v>5.56</v>
      </c>
      <c r="J813" s="215">
        <v>215.91</v>
      </c>
      <c r="K813" s="216">
        <v>5.56</v>
      </c>
      <c r="L813" s="215">
        <v>215.91</v>
      </c>
      <c r="M813" s="217">
        <f>K813/L813</f>
        <v>2.5751470520124123E-2</v>
      </c>
      <c r="N813" s="218">
        <v>223.8</v>
      </c>
      <c r="O813" s="219">
        <f>M813*N813</f>
        <v>5.7631791024037788</v>
      </c>
      <c r="P813" s="219">
        <f>M813*60*1000</f>
        <v>1545.0882312074475</v>
      </c>
      <c r="Q813" s="247">
        <f>P813*N813/1000</f>
        <v>345.79074614422677</v>
      </c>
    </row>
    <row r="814" spans="1:17">
      <c r="A814" s="241"/>
      <c r="B814" s="19" t="s">
        <v>278</v>
      </c>
      <c r="C814" s="56" t="s">
        <v>275</v>
      </c>
      <c r="D814" s="19">
        <v>8</v>
      </c>
      <c r="E814" s="19">
        <v>1964</v>
      </c>
      <c r="F814" s="184">
        <f>G814+H814+I814</f>
        <v>8.67</v>
      </c>
      <c r="G814" s="184">
        <v>0.33</v>
      </c>
      <c r="H814" s="184">
        <v>1.28</v>
      </c>
      <c r="I814" s="184">
        <v>7.06</v>
      </c>
      <c r="J814" s="185">
        <v>371.23</v>
      </c>
      <c r="K814" s="185">
        <v>7.06</v>
      </c>
      <c r="L814" s="185">
        <v>273.02999999999997</v>
      </c>
      <c r="M814" s="186">
        <f>K814/L814</f>
        <v>2.5857964326264513E-2</v>
      </c>
      <c r="N814" s="57">
        <v>205.8</v>
      </c>
      <c r="O814" s="187">
        <f>M814*N814*1.09</f>
        <v>5.8005102735963092</v>
      </c>
      <c r="P814" s="187">
        <f>M814*60*1000</f>
        <v>1551.4778595758708</v>
      </c>
      <c r="Q814" s="242">
        <f>P814*N814/1000</f>
        <v>319.2941435007142</v>
      </c>
    </row>
    <row r="815" spans="1:17">
      <c r="A815" s="241"/>
      <c r="B815" s="19" t="s">
        <v>481</v>
      </c>
      <c r="C815" s="225" t="s">
        <v>479</v>
      </c>
      <c r="D815" s="226">
        <v>6</v>
      </c>
      <c r="E815" s="226">
        <v>1977</v>
      </c>
      <c r="F815" s="227">
        <v>10.358000000000001</v>
      </c>
      <c r="G815" s="227">
        <v>0.69745000000000001</v>
      </c>
      <c r="H815" s="227">
        <v>0.05</v>
      </c>
      <c r="I815" s="227">
        <v>9.6105499999999999</v>
      </c>
      <c r="J815" s="228">
        <v>371.33</v>
      </c>
      <c r="K815" s="228">
        <v>9.6105499999999999</v>
      </c>
      <c r="L815" s="228">
        <v>371.33</v>
      </c>
      <c r="M815" s="229">
        <v>2.5881426224651928E-2</v>
      </c>
      <c r="N815" s="230">
        <v>276.42400000000004</v>
      </c>
      <c r="O815" s="231">
        <v>7.1542473627231855</v>
      </c>
      <c r="P815" s="231">
        <v>1552.8855734791157</v>
      </c>
      <c r="Q815" s="248">
        <v>429.25484176339114</v>
      </c>
    </row>
    <row r="816" spans="1:17">
      <c r="A816" s="241"/>
      <c r="B816" s="19" t="s">
        <v>569</v>
      </c>
      <c r="C816" s="54" t="s">
        <v>593</v>
      </c>
      <c r="D816" s="25">
        <v>11</v>
      </c>
      <c r="E816" s="25" t="s">
        <v>130</v>
      </c>
      <c r="F816" s="189">
        <f>G816+H816+I816</f>
        <v>12.638</v>
      </c>
      <c r="G816" s="189">
        <v>0.43991999999999998</v>
      </c>
      <c r="H816" s="189">
        <v>1.6</v>
      </c>
      <c r="I816" s="189">
        <v>10.59808</v>
      </c>
      <c r="J816" s="190">
        <v>407.19</v>
      </c>
      <c r="K816" s="190">
        <v>9.2750000000000004</v>
      </c>
      <c r="L816" s="190">
        <v>356.36</v>
      </c>
      <c r="M816" s="191">
        <f>K816/L816</f>
        <v>2.6027051296441801E-2</v>
      </c>
      <c r="N816" s="55">
        <v>340.84</v>
      </c>
      <c r="O816" s="192">
        <f>M816*N816</f>
        <v>8.871060163879223</v>
      </c>
      <c r="P816" s="192">
        <f>M816*60*1000</f>
        <v>1561.623077786508</v>
      </c>
      <c r="Q816" s="243">
        <f>P816*N816/1000</f>
        <v>532.26360983275333</v>
      </c>
    </row>
    <row r="817" spans="1:17">
      <c r="A817" s="241"/>
      <c r="B817" s="19" t="s">
        <v>569</v>
      </c>
      <c r="C817" s="54" t="s">
        <v>594</v>
      </c>
      <c r="D817" s="25">
        <v>8</v>
      </c>
      <c r="E817" s="25" t="s">
        <v>130</v>
      </c>
      <c r="F817" s="189">
        <f>G817+H817+I817</f>
        <v>10.882</v>
      </c>
      <c r="G817" s="189">
        <v>0.21995999999999999</v>
      </c>
      <c r="H817" s="189">
        <v>1.28</v>
      </c>
      <c r="I817" s="189">
        <v>9.3820399999999999</v>
      </c>
      <c r="J817" s="190">
        <v>354.78</v>
      </c>
      <c r="K817" s="190">
        <f>I817</f>
        <v>9.3820399999999999</v>
      </c>
      <c r="L817" s="190">
        <f>J817</f>
        <v>354.78</v>
      </c>
      <c r="M817" s="191">
        <f>K817/L817</f>
        <v>2.6444669936298553E-2</v>
      </c>
      <c r="N817" s="55">
        <v>340.84</v>
      </c>
      <c r="O817" s="192">
        <f>M817*N817</f>
        <v>9.013401301087999</v>
      </c>
      <c r="P817" s="192">
        <f>M817*60*1000</f>
        <v>1586.6801961779131</v>
      </c>
      <c r="Q817" s="243">
        <f>P817*N817/1000</f>
        <v>540.8040780652799</v>
      </c>
    </row>
    <row r="818" spans="1:17">
      <c r="A818" s="241"/>
      <c r="B818" s="47" t="s">
        <v>718</v>
      </c>
      <c r="C818" s="56" t="s">
        <v>714</v>
      </c>
      <c r="D818" s="19">
        <v>24</v>
      </c>
      <c r="E818" s="19">
        <v>1960</v>
      </c>
      <c r="F818" s="184">
        <v>24.2</v>
      </c>
      <c r="G818" s="184"/>
      <c r="H818" s="184"/>
      <c r="I818" s="184">
        <v>24.2</v>
      </c>
      <c r="J818" s="185">
        <v>914.41</v>
      </c>
      <c r="K818" s="185">
        <v>24.2</v>
      </c>
      <c r="L818" s="185">
        <v>914.41</v>
      </c>
      <c r="M818" s="188">
        <f>K818/L818</f>
        <v>2.6465152393346531E-2</v>
      </c>
      <c r="N818" s="57">
        <v>211.678</v>
      </c>
      <c r="O818" s="187">
        <f>K818*N818/J818</f>
        <v>5.6020905283188061</v>
      </c>
      <c r="P818" s="187">
        <f>M818*60*1000</f>
        <v>1587.909143600792</v>
      </c>
      <c r="Q818" s="242">
        <f>O818*60</f>
        <v>336.12543169912834</v>
      </c>
    </row>
    <row r="819" spans="1:17">
      <c r="A819" s="241"/>
      <c r="B819" s="47" t="s">
        <v>759</v>
      </c>
      <c r="C819" s="54" t="s">
        <v>755</v>
      </c>
      <c r="D819" s="25">
        <v>6</v>
      </c>
      <c r="E819" s="25">
        <v>1955</v>
      </c>
      <c r="F819" s="189">
        <v>6.7759999999999998</v>
      </c>
      <c r="G819" s="189">
        <v>0.10659</v>
      </c>
      <c r="H819" s="189">
        <v>0.06</v>
      </c>
      <c r="I819" s="189">
        <f>F819-G819-H819</f>
        <v>6.6094100000000005</v>
      </c>
      <c r="J819" s="190">
        <v>249.66</v>
      </c>
      <c r="K819" s="190">
        <v>5.4662800000000002</v>
      </c>
      <c r="L819" s="190">
        <v>206.48</v>
      </c>
      <c r="M819" s="191">
        <f>K819/L819</f>
        <v>2.6473653622626891E-2</v>
      </c>
      <c r="N819" s="55">
        <v>188.679</v>
      </c>
      <c r="O819" s="192">
        <f>M819*N819</f>
        <v>4.9950224918636188</v>
      </c>
      <c r="P819" s="192">
        <f>M819*60*1000</f>
        <v>1588.4192173576134</v>
      </c>
      <c r="Q819" s="243">
        <f>P819*N819/1000</f>
        <v>299.70134951181717</v>
      </c>
    </row>
    <row r="820" spans="1:17">
      <c r="A820" s="241"/>
      <c r="B820" s="19" t="s">
        <v>66</v>
      </c>
      <c r="C820" s="54" t="s">
        <v>51</v>
      </c>
      <c r="D820" s="25">
        <v>13</v>
      </c>
      <c r="E820" s="25" t="s">
        <v>35</v>
      </c>
      <c r="F820" s="189">
        <f>+G820+H820+I820</f>
        <v>15.660001000000001</v>
      </c>
      <c r="G820" s="189">
        <v>0.69796999999999998</v>
      </c>
      <c r="H820" s="189">
        <v>0.39</v>
      </c>
      <c r="I820" s="189">
        <v>14.572031000000001</v>
      </c>
      <c r="J820" s="190">
        <v>543.66999999999996</v>
      </c>
      <c r="K820" s="190">
        <v>14.572031000000001</v>
      </c>
      <c r="L820" s="190">
        <v>543.66999999999996</v>
      </c>
      <c r="M820" s="197">
        <f>K820/L820</f>
        <v>2.6803080913053879E-2</v>
      </c>
      <c r="N820" s="55">
        <v>260.29199999999997</v>
      </c>
      <c r="O820" s="192">
        <f>M820*N820</f>
        <v>6.9766275370206197</v>
      </c>
      <c r="P820" s="192">
        <f>M820*60*1000</f>
        <v>1608.1848547832326</v>
      </c>
      <c r="Q820" s="243">
        <f>P820*N820/1000</f>
        <v>418.59765222123713</v>
      </c>
    </row>
    <row r="821" spans="1:17">
      <c r="A821" s="241"/>
      <c r="B821" s="47" t="s">
        <v>222</v>
      </c>
      <c r="C821" s="56" t="s">
        <v>213</v>
      </c>
      <c r="D821" s="19">
        <v>28</v>
      </c>
      <c r="E821" s="19">
        <v>1957</v>
      </c>
      <c r="F821" s="184">
        <v>39.29</v>
      </c>
      <c r="G821" s="184">
        <v>0</v>
      </c>
      <c r="H821" s="184">
        <v>0</v>
      </c>
      <c r="I821" s="184">
        <f>F821-G821-H821</f>
        <v>39.29</v>
      </c>
      <c r="J821" s="185">
        <v>1461.6</v>
      </c>
      <c r="K821" s="185">
        <f>I821/J821*L821</f>
        <v>34.9497130541872</v>
      </c>
      <c r="L821" s="185">
        <v>1300.1400000000001</v>
      </c>
      <c r="M821" s="198">
        <f>K821/L821</f>
        <v>2.6881499726327317E-2</v>
      </c>
      <c r="N821" s="57">
        <v>237.40199999999999</v>
      </c>
      <c r="O821" s="187">
        <f>M821*N821</f>
        <v>6.3817217980295577</v>
      </c>
      <c r="P821" s="187">
        <f>M821*60*1000</f>
        <v>1612.8899835796392</v>
      </c>
      <c r="Q821" s="242">
        <f>P821*N821/1000</f>
        <v>382.90330788177351</v>
      </c>
    </row>
    <row r="822" spans="1:17">
      <c r="A822" s="241"/>
      <c r="B822" s="47" t="s">
        <v>718</v>
      </c>
      <c r="C822" s="56" t="s">
        <v>717</v>
      </c>
      <c r="D822" s="19">
        <v>8</v>
      </c>
      <c r="E822" s="19">
        <v>1960</v>
      </c>
      <c r="F822" s="184">
        <v>7.77</v>
      </c>
      <c r="G822" s="184"/>
      <c r="H822" s="184"/>
      <c r="I822" s="184">
        <v>7.77</v>
      </c>
      <c r="J822" s="185">
        <v>288.58</v>
      </c>
      <c r="K822" s="185">
        <v>7.77</v>
      </c>
      <c r="L822" s="185">
        <v>288.58</v>
      </c>
      <c r="M822" s="188">
        <f>K822/L822</f>
        <v>2.6924942823480489E-2</v>
      </c>
      <c r="N822" s="57">
        <v>211.678</v>
      </c>
      <c r="O822" s="187">
        <f>K822*N822/J822</f>
        <v>5.6994180469887032</v>
      </c>
      <c r="P822" s="187">
        <f>M822*60*1000</f>
        <v>1615.4965694088291</v>
      </c>
      <c r="Q822" s="242">
        <f>O822*60</f>
        <v>341.96508281932222</v>
      </c>
    </row>
    <row r="823" spans="1:17">
      <c r="A823" s="241"/>
      <c r="B823" s="19" t="s">
        <v>67</v>
      </c>
      <c r="C823" s="54" t="s">
        <v>82</v>
      </c>
      <c r="D823" s="25">
        <v>6</v>
      </c>
      <c r="E823" s="25">
        <v>1984</v>
      </c>
      <c r="F823" s="189">
        <v>11</v>
      </c>
      <c r="G823" s="189">
        <v>0.10199999999999999</v>
      </c>
      <c r="H823" s="189">
        <v>0.96</v>
      </c>
      <c r="I823" s="189">
        <v>9.94</v>
      </c>
      <c r="J823" s="190">
        <v>368</v>
      </c>
      <c r="K823" s="190">
        <v>9.94</v>
      </c>
      <c r="L823" s="190">
        <v>368</v>
      </c>
      <c r="M823" s="197">
        <f>K823/L823</f>
        <v>2.701086956521739E-2</v>
      </c>
      <c r="N823" s="55">
        <v>204.81</v>
      </c>
      <c r="O823" s="192">
        <f>M823*N823</f>
        <v>5.5320961956521737</v>
      </c>
      <c r="P823" s="192">
        <f>M823*60*1000</f>
        <v>1620.6521739130435</v>
      </c>
      <c r="Q823" s="243">
        <f>P823*N823/1000</f>
        <v>331.92577173913043</v>
      </c>
    </row>
    <row r="824" spans="1:17">
      <c r="A824" s="241"/>
      <c r="B824" s="19" t="s">
        <v>67</v>
      </c>
      <c r="C824" s="54" t="s">
        <v>84</v>
      </c>
      <c r="D824" s="25">
        <v>6</v>
      </c>
      <c r="E824" s="25">
        <v>1980</v>
      </c>
      <c r="F824" s="189">
        <v>9</v>
      </c>
      <c r="G824" s="189">
        <v>0.71399999999999997</v>
      </c>
      <c r="H824" s="189">
        <v>0.96</v>
      </c>
      <c r="I824" s="189">
        <v>7.3259999999999996</v>
      </c>
      <c r="J824" s="190">
        <v>271</v>
      </c>
      <c r="K824" s="190">
        <v>7.3259999999999996</v>
      </c>
      <c r="L824" s="190">
        <v>271</v>
      </c>
      <c r="M824" s="197">
        <f>K824/L824</f>
        <v>2.7033210332103319E-2</v>
      </c>
      <c r="N824" s="55">
        <v>204.81</v>
      </c>
      <c r="O824" s="192">
        <f>M824*N824</f>
        <v>5.536671808118081</v>
      </c>
      <c r="P824" s="192">
        <f>M824*60*1000</f>
        <v>1621.992619926199</v>
      </c>
      <c r="Q824" s="243">
        <f>P824*N824/1000</f>
        <v>332.20030848708478</v>
      </c>
    </row>
    <row r="825" spans="1:17">
      <c r="A825" s="241"/>
      <c r="B825" s="47" t="s">
        <v>718</v>
      </c>
      <c r="C825" s="56" t="s">
        <v>715</v>
      </c>
      <c r="D825" s="19">
        <v>24</v>
      </c>
      <c r="E825" s="19">
        <v>1961</v>
      </c>
      <c r="F825" s="184">
        <v>24.7</v>
      </c>
      <c r="G825" s="184"/>
      <c r="H825" s="184"/>
      <c r="I825" s="184">
        <v>24.7</v>
      </c>
      <c r="J825" s="185">
        <v>909.58</v>
      </c>
      <c r="K825" s="185">
        <v>24.7</v>
      </c>
      <c r="L825" s="185">
        <v>909.58</v>
      </c>
      <c r="M825" s="188">
        <f>K825/L825</f>
        <v>2.7155390399964816E-2</v>
      </c>
      <c r="N825" s="57">
        <v>211.678</v>
      </c>
      <c r="O825" s="187">
        <f>K825*N825/J825</f>
        <v>5.7481987290837528</v>
      </c>
      <c r="P825" s="187">
        <f>M825*60*1000</f>
        <v>1629.3234239978888</v>
      </c>
      <c r="Q825" s="242">
        <f>O825*60</f>
        <v>344.89192374502517</v>
      </c>
    </row>
    <row r="826" spans="1:17">
      <c r="A826" s="241"/>
      <c r="B826" s="47" t="s">
        <v>222</v>
      </c>
      <c r="C826" s="56" t="s">
        <v>217</v>
      </c>
      <c r="D826" s="19">
        <v>25</v>
      </c>
      <c r="E826" s="19">
        <v>1957</v>
      </c>
      <c r="F826" s="184">
        <v>42.42</v>
      </c>
      <c r="G826" s="184">
        <v>0</v>
      </c>
      <c r="H826" s="184">
        <v>0</v>
      </c>
      <c r="I826" s="184">
        <f>F826-G826-H826</f>
        <v>42.42</v>
      </c>
      <c r="J826" s="185">
        <v>1561.46</v>
      </c>
      <c r="K826" s="185">
        <f>I826/J826*L826</f>
        <v>42.42</v>
      </c>
      <c r="L826" s="185">
        <v>1561.46</v>
      </c>
      <c r="M826" s="198">
        <f>K826/L826</f>
        <v>2.7166882276843468E-2</v>
      </c>
      <c r="N826" s="57">
        <v>237.40199999999999</v>
      </c>
      <c r="O826" s="187">
        <f>M826*N826</f>
        <v>6.4494721862871929</v>
      </c>
      <c r="P826" s="187">
        <f>M826*60*1000</f>
        <v>1630.012936610608</v>
      </c>
      <c r="Q826" s="242">
        <f>P826*N826/1000</f>
        <v>386.96833117723156</v>
      </c>
    </row>
    <row r="827" spans="1:17">
      <c r="A827" s="241"/>
      <c r="B827" s="19" t="s">
        <v>861</v>
      </c>
      <c r="C827" s="54" t="s">
        <v>857</v>
      </c>
      <c r="D827" s="25">
        <v>3</v>
      </c>
      <c r="E827" s="25"/>
      <c r="F827" s="189">
        <f>SUM(G827+H827+I827)</f>
        <v>4.9939999999999998</v>
      </c>
      <c r="G827" s="189">
        <v>0</v>
      </c>
      <c r="H827" s="189">
        <v>0</v>
      </c>
      <c r="I827" s="189">
        <v>4.9939999999999998</v>
      </c>
      <c r="J827" s="190">
        <v>182.98</v>
      </c>
      <c r="K827" s="190">
        <v>4.9939999999999998</v>
      </c>
      <c r="L827" s="190">
        <v>182.98</v>
      </c>
      <c r="M827" s="191">
        <f>K827/L827</f>
        <v>2.7292600284184065E-2</v>
      </c>
      <c r="N827" s="55">
        <v>197.94</v>
      </c>
      <c r="O827" s="192">
        <f>M827*N827</f>
        <v>5.4022973002513934</v>
      </c>
      <c r="P827" s="192">
        <f>M827*60*1000</f>
        <v>1637.5560170510439</v>
      </c>
      <c r="Q827" s="243">
        <f>P827*N827/1000</f>
        <v>324.13783801508362</v>
      </c>
    </row>
    <row r="828" spans="1:17">
      <c r="A828" s="241"/>
      <c r="B828" s="47" t="s">
        <v>759</v>
      </c>
      <c r="C828" s="54" t="s">
        <v>756</v>
      </c>
      <c r="D828" s="25">
        <v>6</v>
      </c>
      <c r="E828" s="25">
        <v>1959</v>
      </c>
      <c r="F828" s="189">
        <v>9.6340000000000003</v>
      </c>
      <c r="G828" s="189">
        <v>0.44675999999999999</v>
      </c>
      <c r="H828" s="189">
        <v>0.66</v>
      </c>
      <c r="I828" s="189">
        <f>F828-G828-H828</f>
        <v>8.5272400000000008</v>
      </c>
      <c r="J828" s="190">
        <v>311.52</v>
      </c>
      <c r="K828" s="190">
        <v>5.9459</v>
      </c>
      <c r="L828" s="190">
        <v>217.22</v>
      </c>
      <c r="M828" s="191">
        <f>K828/L828</f>
        <v>2.737270969523985E-2</v>
      </c>
      <c r="N828" s="55">
        <v>188.679</v>
      </c>
      <c r="O828" s="192">
        <f>M828*N828</f>
        <v>5.1646554925881594</v>
      </c>
      <c r="P828" s="192">
        <f>M828*60*1000</f>
        <v>1642.3625817143909</v>
      </c>
      <c r="Q828" s="243">
        <f>P828*N828/1000</f>
        <v>309.87932955528959</v>
      </c>
    </row>
    <row r="829" spans="1:17">
      <c r="A829" s="241"/>
      <c r="B829" s="19" t="s">
        <v>921</v>
      </c>
      <c r="C829" s="56" t="s">
        <v>913</v>
      </c>
      <c r="D829" s="19">
        <v>4</v>
      </c>
      <c r="E829" s="19">
        <v>1955</v>
      </c>
      <c r="F829" s="184">
        <v>5.9489999999999998</v>
      </c>
      <c r="G829" s="184">
        <v>0</v>
      </c>
      <c r="H829" s="184">
        <v>0</v>
      </c>
      <c r="I829" s="184">
        <v>5.9489989999999997</v>
      </c>
      <c r="J829" s="185">
        <v>214.32</v>
      </c>
      <c r="K829" s="185">
        <v>5.9489989999999997</v>
      </c>
      <c r="L829" s="185">
        <v>214.32</v>
      </c>
      <c r="M829" s="188">
        <v>2.7757554124673386E-2</v>
      </c>
      <c r="N829" s="57">
        <v>254.07900000000001</v>
      </c>
      <c r="O829" s="187">
        <v>7.0526115944428893</v>
      </c>
      <c r="P829" s="187">
        <v>1665.4532474804032</v>
      </c>
      <c r="Q829" s="242">
        <v>423.15669566657334</v>
      </c>
    </row>
    <row r="830" spans="1:17">
      <c r="A830" s="241"/>
      <c r="B830" s="19" t="s">
        <v>819</v>
      </c>
      <c r="C830" s="54" t="s">
        <v>818</v>
      </c>
      <c r="D830" s="25">
        <v>12</v>
      </c>
      <c r="E830" s="25">
        <v>1960</v>
      </c>
      <c r="F830" s="189">
        <v>16.2</v>
      </c>
      <c r="G830" s="189">
        <v>0.7</v>
      </c>
      <c r="H830" s="189">
        <v>0.1</v>
      </c>
      <c r="I830" s="189">
        <v>15.4</v>
      </c>
      <c r="J830" s="190">
        <v>550.29999999999995</v>
      </c>
      <c r="K830" s="190">
        <v>15.4</v>
      </c>
      <c r="L830" s="190">
        <v>550.29999999999995</v>
      </c>
      <c r="M830" s="191">
        <f>K830/L830</f>
        <v>2.7984735598764313E-2</v>
      </c>
      <c r="N830" s="55">
        <v>308.89999999999998</v>
      </c>
      <c r="O830" s="192">
        <f>M830*N830</f>
        <v>8.6444848264582959</v>
      </c>
      <c r="P830" s="192">
        <f>M830*60*1000</f>
        <v>1679.0841359258588</v>
      </c>
      <c r="Q830" s="243">
        <f>P830*N830/1000</f>
        <v>518.66908958749775</v>
      </c>
    </row>
    <row r="831" spans="1:17">
      <c r="A831" s="241"/>
      <c r="B831" s="19" t="s">
        <v>861</v>
      </c>
      <c r="C831" s="54" t="s">
        <v>856</v>
      </c>
      <c r="D831" s="25">
        <v>8</v>
      </c>
      <c r="E831" s="25">
        <v>1960</v>
      </c>
      <c r="F831" s="189">
        <f>SUM(G831+H831+I831)</f>
        <v>12.25</v>
      </c>
      <c r="G831" s="189">
        <v>0.81599999999999995</v>
      </c>
      <c r="H831" s="189">
        <v>1.28</v>
      </c>
      <c r="I831" s="189">
        <v>10.154</v>
      </c>
      <c r="J831" s="190">
        <v>358.27</v>
      </c>
      <c r="K831" s="190">
        <v>10.154</v>
      </c>
      <c r="L831" s="190">
        <v>358.27</v>
      </c>
      <c r="M831" s="191">
        <f>K831/L831</f>
        <v>2.8341753426186955E-2</v>
      </c>
      <c r="N831" s="55">
        <v>197.94</v>
      </c>
      <c r="O831" s="192">
        <f>M831*N831</f>
        <v>5.6099666731794455</v>
      </c>
      <c r="P831" s="192">
        <f>M831*60*1000</f>
        <v>1700.5052055712174</v>
      </c>
      <c r="Q831" s="243">
        <f>P831*N831/1000</f>
        <v>336.59800039076674</v>
      </c>
    </row>
    <row r="832" spans="1:17">
      <c r="A832" s="241"/>
      <c r="B832" s="19" t="s">
        <v>630</v>
      </c>
      <c r="C832" s="54" t="s">
        <v>629</v>
      </c>
      <c r="D832" s="25">
        <v>4</v>
      </c>
      <c r="E832" s="25">
        <v>1961</v>
      </c>
      <c r="F832" s="189">
        <f>G832+H832+I832</f>
        <v>5.157</v>
      </c>
      <c r="G832" s="189">
        <v>0</v>
      </c>
      <c r="H832" s="189">
        <v>0.57299999999999995</v>
      </c>
      <c r="I832" s="189">
        <v>4.5839999999999996</v>
      </c>
      <c r="J832" s="190">
        <v>161.66</v>
      </c>
      <c r="K832" s="190">
        <f>I832</f>
        <v>4.5839999999999996</v>
      </c>
      <c r="L832" s="190">
        <f>J832</f>
        <v>161.66</v>
      </c>
      <c r="M832" s="191">
        <f>K832/L832</f>
        <v>2.8355808486947912E-2</v>
      </c>
      <c r="N832" s="55">
        <v>210.04300000000001</v>
      </c>
      <c r="O832" s="192">
        <f>M832*N832</f>
        <v>5.9559390820240008</v>
      </c>
      <c r="P832" s="192">
        <f>M832*60*1000</f>
        <v>1701.3485092168748</v>
      </c>
      <c r="Q832" s="243">
        <f>P832*N832/1000</f>
        <v>357.35634492144004</v>
      </c>
    </row>
    <row r="833" spans="1:17">
      <c r="A833" s="241"/>
      <c r="B833" s="19" t="s">
        <v>921</v>
      </c>
      <c r="C833" s="56" t="s">
        <v>914</v>
      </c>
      <c r="D833" s="19">
        <v>6</v>
      </c>
      <c r="E833" s="19">
        <v>1959</v>
      </c>
      <c r="F833" s="184">
        <v>10.004</v>
      </c>
      <c r="G833" s="184">
        <v>1.1143970000000001</v>
      </c>
      <c r="H833" s="184">
        <v>0.06</v>
      </c>
      <c r="I833" s="184">
        <v>8.8296019999999995</v>
      </c>
      <c r="J833" s="185">
        <v>310.93</v>
      </c>
      <c r="K833" s="185">
        <v>8.8296019999999995</v>
      </c>
      <c r="L833" s="185">
        <v>310.93</v>
      </c>
      <c r="M833" s="188">
        <v>2.8397394912038076E-2</v>
      </c>
      <c r="N833" s="57">
        <v>254.07900000000001</v>
      </c>
      <c r="O833" s="187">
        <v>7.2151817018557223</v>
      </c>
      <c r="P833" s="187">
        <v>1703.8436947222847</v>
      </c>
      <c r="Q833" s="242">
        <v>432.91090211134338</v>
      </c>
    </row>
    <row r="834" spans="1:17">
      <c r="A834" s="241"/>
      <c r="B834" s="47" t="s">
        <v>792</v>
      </c>
      <c r="C834" s="54" t="s">
        <v>785</v>
      </c>
      <c r="D834" s="25">
        <v>6</v>
      </c>
      <c r="E834" s="25">
        <v>1986</v>
      </c>
      <c r="F834" s="189">
        <v>10.17</v>
      </c>
      <c r="G834" s="189"/>
      <c r="H834" s="189"/>
      <c r="I834" s="189">
        <v>10.17</v>
      </c>
      <c r="J834" s="190">
        <v>407.89</v>
      </c>
      <c r="K834" s="190">
        <v>5.6180000000000003</v>
      </c>
      <c r="L834" s="190">
        <v>193.9</v>
      </c>
      <c r="M834" s="191">
        <f>K834/L834</f>
        <v>2.8973697782362043E-2</v>
      </c>
      <c r="N834" s="55">
        <v>260.29199999999997</v>
      </c>
      <c r="O834" s="192">
        <f>M834*N834</f>
        <v>7.54162174316658</v>
      </c>
      <c r="P834" s="192">
        <f>M834*60*1000</f>
        <v>1738.4218669417226</v>
      </c>
      <c r="Q834" s="243">
        <f>P834*N834/1000</f>
        <v>452.49730458999477</v>
      </c>
    </row>
    <row r="835" spans="1:17">
      <c r="A835" s="241"/>
      <c r="B835" s="47" t="s">
        <v>759</v>
      </c>
      <c r="C835" s="54" t="s">
        <v>757</v>
      </c>
      <c r="D835" s="25">
        <v>23</v>
      </c>
      <c r="E835" s="25">
        <v>1963</v>
      </c>
      <c r="F835" s="189">
        <v>14.736000000000001</v>
      </c>
      <c r="G835" s="189"/>
      <c r="H835" s="189"/>
      <c r="I835" s="189">
        <f>F835-G835-H835</f>
        <v>14.736000000000001</v>
      </c>
      <c r="J835" s="190">
        <v>502.6</v>
      </c>
      <c r="K835" s="190">
        <v>14.736000000000001</v>
      </c>
      <c r="L835" s="190">
        <v>502.6</v>
      </c>
      <c r="M835" s="191">
        <f>K835/L835</f>
        <v>2.9319538400318344E-2</v>
      </c>
      <c r="N835" s="55">
        <v>188.679</v>
      </c>
      <c r="O835" s="192">
        <f>M835*N835</f>
        <v>5.5319811858336649</v>
      </c>
      <c r="P835" s="192">
        <f>M835*60*1000</f>
        <v>1759.1723040191005</v>
      </c>
      <c r="Q835" s="243">
        <f>P835*N835/1000</f>
        <v>331.91887115001987</v>
      </c>
    </row>
    <row r="836" spans="1:17">
      <c r="A836" s="241"/>
      <c r="B836" s="19" t="s">
        <v>861</v>
      </c>
      <c r="C836" s="54" t="s">
        <v>853</v>
      </c>
      <c r="D836" s="25">
        <v>4</v>
      </c>
      <c r="E836" s="25"/>
      <c r="F836" s="189">
        <f>SUM(G836+H836+I836)</f>
        <v>4.7</v>
      </c>
      <c r="G836" s="189">
        <v>0</v>
      </c>
      <c r="H836" s="189">
        <v>0</v>
      </c>
      <c r="I836" s="189">
        <v>4.7</v>
      </c>
      <c r="J836" s="190">
        <v>160.13</v>
      </c>
      <c r="K836" s="190">
        <v>4.7</v>
      </c>
      <c r="L836" s="190">
        <v>160.13</v>
      </c>
      <c r="M836" s="191">
        <f>K836/L836</f>
        <v>2.9351152188846565E-2</v>
      </c>
      <c r="N836" s="55">
        <v>197.94</v>
      </c>
      <c r="O836" s="192">
        <f>M836*N836</f>
        <v>5.8097670642602894</v>
      </c>
      <c r="P836" s="192">
        <f>M836*60*1000</f>
        <v>1761.0691313307941</v>
      </c>
      <c r="Q836" s="243">
        <f>P836*N836/1000</f>
        <v>348.58602385561738</v>
      </c>
    </row>
    <row r="837" spans="1:17">
      <c r="A837" s="241"/>
      <c r="B837" s="19" t="s">
        <v>481</v>
      </c>
      <c r="C837" s="225" t="s">
        <v>480</v>
      </c>
      <c r="D837" s="226">
        <v>6</v>
      </c>
      <c r="E837" s="226">
        <v>1961</v>
      </c>
      <c r="F837" s="227">
        <v>3.5569999999999999</v>
      </c>
      <c r="G837" s="227">
        <v>0</v>
      </c>
      <c r="H837" s="227">
        <v>0</v>
      </c>
      <c r="I837" s="227">
        <v>3.5570000000000004</v>
      </c>
      <c r="J837" s="228">
        <v>120.27</v>
      </c>
      <c r="K837" s="228">
        <v>3.5570000000000004</v>
      </c>
      <c r="L837" s="228">
        <v>120.27</v>
      </c>
      <c r="M837" s="229">
        <v>2.9575122640725038E-2</v>
      </c>
      <c r="N837" s="230">
        <v>276.42400000000004</v>
      </c>
      <c r="O837" s="231">
        <v>8.1752737008397798</v>
      </c>
      <c r="P837" s="231">
        <v>1774.5073584435022</v>
      </c>
      <c r="Q837" s="248">
        <v>490.51642205038672</v>
      </c>
    </row>
    <row r="838" spans="1:17">
      <c r="A838" s="241"/>
      <c r="B838" s="19" t="s">
        <v>29</v>
      </c>
      <c r="C838" s="54" t="s">
        <v>50</v>
      </c>
      <c r="D838" s="25">
        <v>5</v>
      </c>
      <c r="E838" s="25" t="s">
        <v>35</v>
      </c>
      <c r="F838" s="189">
        <f>+G838+H838+I838</f>
        <v>5.2089999999999996</v>
      </c>
      <c r="G838" s="189">
        <v>0</v>
      </c>
      <c r="H838" s="189">
        <v>0</v>
      </c>
      <c r="I838" s="189">
        <v>5.2089999999999996</v>
      </c>
      <c r="J838" s="190">
        <v>176.04</v>
      </c>
      <c r="K838" s="190">
        <v>5.2089999999999996</v>
      </c>
      <c r="L838" s="190">
        <v>176.04</v>
      </c>
      <c r="M838" s="197">
        <f>K838/L838</f>
        <v>2.9589865939559191E-2</v>
      </c>
      <c r="N838" s="55">
        <v>260.29199999999997</v>
      </c>
      <c r="O838" s="192">
        <f>M838*N838</f>
        <v>7.7020053851397403</v>
      </c>
      <c r="P838" s="192">
        <f>M838*60*1000</f>
        <v>1775.3919563735515</v>
      </c>
      <c r="Q838" s="243">
        <f>P838*N838/1000</f>
        <v>462.12032310838441</v>
      </c>
    </row>
    <row r="839" spans="1:17">
      <c r="A839" s="241"/>
      <c r="B839" s="19" t="s">
        <v>278</v>
      </c>
      <c r="C839" s="56" t="s">
        <v>277</v>
      </c>
      <c r="D839" s="19">
        <v>2</v>
      </c>
      <c r="E839" s="19">
        <v>1985</v>
      </c>
      <c r="F839" s="184">
        <f>G839+H839+I839</f>
        <v>4.16</v>
      </c>
      <c r="G839" s="184">
        <v>0.24</v>
      </c>
      <c r="H839" s="184">
        <v>0.32</v>
      </c>
      <c r="I839" s="184">
        <v>3.6</v>
      </c>
      <c r="J839" s="185">
        <v>121.2</v>
      </c>
      <c r="K839" s="185">
        <v>3.6</v>
      </c>
      <c r="L839" s="185">
        <v>121.2</v>
      </c>
      <c r="M839" s="186">
        <f>K839/L839</f>
        <v>2.9702970297029702E-2</v>
      </c>
      <c r="N839" s="57">
        <v>205.8</v>
      </c>
      <c r="O839" s="187">
        <f>M839*N839*1.09</f>
        <v>6.6630297029702978</v>
      </c>
      <c r="P839" s="187">
        <f>M839*60*1000</f>
        <v>1782.178217821782</v>
      </c>
      <c r="Q839" s="242">
        <f>P839*N839/1000</f>
        <v>366.77227722772273</v>
      </c>
    </row>
    <row r="840" spans="1:17">
      <c r="A840" s="241"/>
      <c r="B840" s="47" t="s">
        <v>718</v>
      </c>
      <c r="C840" s="56" t="s">
        <v>712</v>
      </c>
      <c r="D840" s="19">
        <v>9</v>
      </c>
      <c r="E840" s="19">
        <v>1961</v>
      </c>
      <c r="F840" s="184">
        <v>11.7</v>
      </c>
      <c r="G840" s="184"/>
      <c r="H840" s="184"/>
      <c r="I840" s="184">
        <v>11.7</v>
      </c>
      <c r="J840" s="185">
        <v>391.38</v>
      </c>
      <c r="K840" s="185">
        <v>11.7</v>
      </c>
      <c r="L840" s="185">
        <v>391.38</v>
      </c>
      <c r="M840" s="188">
        <f>K840/L840</f>
        <v>2.9894220450712862E-2</v>
      </c>
      <c r="N840" s="57">
        <v>211.678</v>
      </c>
      <c r="O840" s="187">
        <f>K840*N840/J840</f>
        <v>6.3279487965659973</v>
      </c>
      <c r="P840" s="187">
        <f>M840*60*1000</f>
        <v>1793.6532270427717</v>
      </c>
      <c r="Q840" s="242">
        <f>O840*60</f>
        <v>379.67692779395986</v>
      </c>
    </row>
    <row r="841" spans="1:17">
      <c r="A841" s="241"/>
      <c r="B841" s="19" t="s">
        <v>861</v>
      </c>
      <c r="C841" s="54" t="s">
        <v>858</v>
      </c>
      <c r="D841" s="25">
        <v>9</v>
      </c>
      <c r="E841" s="25"/>
      <c r="F841" s="189">
        <f>SUM(G841+H841+I841)</f>
        <v>8.6980000000000004</v>
      </c>
      <c r="G841" s="189">
        <v>0.66300000000000003</v>
      </c>
      <c r="H841" s="189">
        <v>0</v>
      </c>
      <c r="I841" s="189">
        <v>8.0350000000000001</v>
      </c>
      <c r="J841" s="190">
        <v>268.74</v>
      </c>
      <c r="K841" s="190">
        <v>8.0350000000000001</v>
      </c>
      <c r="L841" s="190">
        <v>268.74</v>
      </c>
      <c r="M841" s="191">
        <f>K841/L841</f>
        <v>2.9898786931606757E-2</v>
      </c>
      <c r="N841" s="55">
        <v>197.94</v>
      </c>
      <c r="O841" s="192">
        <f>M841*N841</f>
        <v>5.9181658852422414</v>
      </c>
      <c r="P841" s="192">
        <f>M841*60*1000</f>
        <v>1793.9272158964054</v>
      </c>
      <c r="Q841" s="243">
        <f>P841*N841/1000</f>
        <v>355.08995311453452</v>
      </c>
    </row>
    <row r="842" spans="1:17">
      <c r="A842" s="241"/>
      <c r="B842" s="19" t="s">
        <v>921</v>
      </c>
      <c r="C842" s="56" t="s">
        <v>915</v>
      </c>
      <c r="D842" s="19">
        <v>6</v>
      </c>
      <c r="E842" s="19">
        <v>1940</v>
      </c>
      <c r="F842" s="184">
        <v>8.0530000000000008</v>
      </c>
      <c r="G842" s="184">
        <v>0.42943999999999999</v>
      </c>
      <c r="H842" s="184">
        <v>0</v>
      </c>
      <c r="I842" s="184">
        <v>7.6235600000000003</v>
      </c>
      <c r="J842" s="185">
        <v>250.65</v>
      </c>
      <c r="K842" s="185">
        <v>7.6235600000000003</v>
      </c>
      <c r="L842" s="185">
        <v>250.65</v>
      </c>
      <c r="M842" s="188">
        <v>3.0415160582485539E-2</v>
      </c>
      <c r="N842" s="57">
        <v>254.07900000000001</v>
      </c>
      <c r="O842" s="187">
        <v>7.7278535856373436</v>
      </c>
      <c r="P842" s="187">
        <v>1824.9096349491322</v>
      </c>
      <c r="Q842" s="242">
        <v>463.67121513824054</v>
      </c>
    </row>
    <row r="843" spans="1:17">
      <c r="A843" s="241"/>
      <c r="B843" s="47" t="s">
        <v>792</v>
      </c>
      <c r="C843" s="54" t="s">
        <v>784</v>
      </c>
      <c r="D843" s="25">
        <v>6</v>
      </c>
      <c r="E843" s="25">
        <v>1957</v>
      </c>
      <c r="F843" s="189">
        <v>10.363</v>
      </c>
      <c r="G843" s="189">
        <v>0.53800000000000003</v>
      </c>
      <c r="H843" s="189">
        <v>0.08</v>
      </c>
      <c r="I843" s="189">
        <v>9.7449999999999992</v>
      </c>
      <c r="J843" s="190">
        <v>319.77999999999997</v>
      </c>
      <c r="K843" s="190">
        <v>9.7449999999999992</v>
      </c>
      <c r="L843" s="190">
        <v>319.77999999999997</v>
      </c>
      <c r="M843" s="191">
        <f>K843/L843</f>
        <v>3.0474075927199949E-2</v>
      </c>
      <c r="N843" s="55">
        <v>260.29199999999997</v>
      </c>
      <c r="O843" s="192">
        <f>M843*N843</f>
        <v>7.9321581712427278</v>
      </c>
      <c r="P843" s="192">
        <f>M843*60*1000</f>
        <v>1828.4445556319968</v>
      </c>
      <c r="Q843" s="243">
        <f>P843*N843/1000</f>
        <v>475.92949027456365</v>
      </c>
    </row>
    <row r="844" spans="1:17">
      <c r="A844" s="241"/>
      <c r="B844" s="47" t="s">
        <v>759</v>
      </c>
      <c r="C844" s="54" t="s">
        <v>758</v>
      </c>
      <c r="D844" s="25">
        <v>6</v>
      </c>
      <c r="E844" s="25">
        <v>1926</v>
      </c>
      <c r="F844" s="189">
        <v>8.8879999999999999</v>
      </c>
      <c r="G844" s="189">
        <v>0.31900000000000001</v>
      </c>
      <c r="H844" s="189">
        <v>0.8</v>
      </c>
      <c r="I844" s="189">
        <f>F844-G844-H844</f>
        <v>7.7689999999999992</v>
      </c>
      <c r="J844" s="190">
        <v>254.15</v>
      </c>
      <c r="K844" s="190">
        <v>5.9386000000000001</v>
      </c>
      <c r="L844" s="190">
        <v>194.28</v>
      </c>
      <c r="M844" s="191">
        <f>K844/L844</f>
        <v>3.0567222565369569E-2</v>
      </c>
      <c r="N844" s="55">
        <v>188.679</v>
      </c>
      <c r="O844" s="192">
        <f>M844*N844</f>
        <v>5.7673929864113651</v>
      </c>
      <c r="P844" s="192">
        <f>M844*60*1000</f>
        <v>1834.033353922174</v>
      </c>
      <c r="Q844" s="243">
        <f>P844*N844/1000</f>
        <v>346.0435791846819</v>
      </c>
    </row>
    <row r="845" spans="1:17">
      <c r="A845" s="241"/>
      <c r="B845" s="47" t="s">
        <v>222</v>
      </c>
      <c r="C845" s="56" t="s">
        <v>219</v>
      </c>
      <c r="D845" s="19">
        <v>63</v>
      </c>
      <c r="E845" s="19">
        <v>1960</v>
      </c>
      <c r="F845" s="184">
        <v>32.729999999999997</v>
      </c>
      <c r="G845" s="184">
        <v>4.28</v>
      </c>
      <c r="H845" s="184">
        <v>0</v>
      </c>
      <c r="I845" s="184">
        <f>F845-G845-H845</f>
        <v>28.449999999999996</v>
      </c>
      <c r="J845" s="185">
        <v>923.99</v>
      </c>
      <c r="K845" s="185">
        <f>I845/J845*L845</f>
        <v>28.449999999999996</v>
      </c>
      <c r="L845" s="185">
        <v>923.99</v>
      </c>
      <c r="M845" s="198">
        <f>K845/L845</f>
        <v>3.0790376519226392E-2</v>
      </c>
      <c r="N845" s="57">
        <v>237.40199999999999</v>
      </c>
      <c r="O845" s="187">
        <f>M845*N845</f>
        <v>7.3096969664173832</v>
      </c>
      <c r="P845" s="187">
        <f>M845*60*1000</f>
        <v>1847.4225911535834</v>
      </c>
      <c r="Q845" s="242">
        <f>P845*N845/1000</f>
        <v>438.58181798504296</v>
      </c>
    </row>
    <row r="846" spans="1:17">
      <c r="A846" s="241"/>
      <c r="B846" s="19" t="s">
        <v>921</v>
      </c>
      <c r="C846" s="56" t="s">
        <v>916</v>
      </c>
      <c r="D846" s="19">
        <v>4</v>
      </c>
      <c r="E846" s="19">
        <v>1963</v>
      </c>
      <c r="F846" s="184">
        <v>5.0510000000000002</v>
      </c>
      <c r="G846" s="184">
        <v>0.32207999999999998</v>
      </c>
      <c r="H846" s="184">
        <v>0.04</v>
      </c>
      <c r="I846" s="184">
        <v>4.6889200000000004</v>
      </c>
      <c r="J846" s="185">
        <v>150.99</v>
      </c>
      <c r="K846" s="185">
        <v>4.6889200000000004</v>
      </c>
      <c r="L846" s="185">
        <v>150.99</v>
      </c>
      <c r="M846" s="188">
        <v>3.1054506920988146E-2</v>
      </c>
      <c r="N846" s="57">
        <v>254.07900000000001</v>
      </c>
      <c r="O846" s="187">
        <v>7.8902980639777471</v>
      </c>
      <c r="P846" s="187">
        <v>1863.2704152592887</v>
      </c>
      <c r="Q846" s="242">
        <v>473.41788383866486</v>
      </c>
    </row>
    <row r="847" spans="1:17">
      <c r="A847" s="241"/>
      <c r="B847" s="19" t="s">
        <v>921</v>
      </c>
      <c r="C847" s="56" t="s">
        <v>917</v>
      </c>
      <c r="D847" s="19">
        <v>8</v>
      </c>
      <c r="E847" s="19">
        <v>1959</v>
      </c>
      <c r="F847" s="184">
        <v>11.21759</v>
      </c>
      <c r="G847" s="184">
        <v>0</v>
      </c>
      <c r="H847" s="184">
        <v>0</v>
      </c>
      <c r="I847" s="184">
        <v>11.21759</v>
      </c>
      <c r="J847" s="185">
        <v>361.06</v>
      </c>
      <c r="K847" s="185">
        <v>11.21759</v>
      </c>
      <c r="L847" s="185">
        <v>361.06</v>
      </c>
      <c r="M847" s="188">
        <v>3.106849277128455E-2</v>
      </c>
      <c r="N847" s="57">
        <v>254.07900000000001</v>
      </c>
      <c r="O847" s="187">
        <v>7.8938515748352076</v>
      </c>
      <c r="P847" s="187">
        <v>1864.1095662770731</v>
      </c>
      <c r="Q847" s="242">
        <v>473.63109449011245</v>
      </c>
    </row>
    <row r="848" spans="1:17">
      <c r="A848" s="241"/>
      <c r="B848" s="47" t="s">
        <v>222</v>
      </c>
      <c r="C848" s="56" t="s">
        <v>216</v>
      </c>
      <c r="D848" s="19">
        <v>18</v>
      </c>
      <c r="E848" s="19">
        <v>1959</v>
      </c>
      <c r="F848" s="184">
        <v>31.74</v>
      </c>
      <c r="G848" s="184">
        <v>1.61</v>
      </c>
      <c r="H848" s="184">
        <v>0</v>
      </c>
      <c r="I848" s="184">
        <f>F848-G848-H848</f>
        <v>30.13</v>
      </c>
      <c r="J848" s="185">
        <v>963.76</v>
      </c>
      <c r="K848" s="185">
        <f>I848/J848*L848</f>
        <v>30.13</v>
      </c>
      <c r="L848" s="185">
        <v>963.76</v>
      </c>
      <c r="M848" s="198">
        <f>K848/L848</f>
        <v>3.1262970034033367E-2</v>
      </c>
      <c r="N848" s="57">
        <v>237.40199999999999</v>
      </c>
      <c r="O848" s="187">
        <f>M848*N848</f>
        <v>7.4218916120195892</v>
      </c>
      <c r="P848" s="187">
        <f>M848*60*1000</f>
        <v>1875.778202042002</v>
      </c>
      <c r="Q848" s="242">
        <f>P848*N848/1000</f>
        <v>445.31349672117534</v>
      </c>
    </row>
    <row r="849" spans="1:17">
      <c r="A849" s="241"/>
      <c r="B849" s="19" t="s">
        <v>564</v>
      </c>
      <c r="C849" s="211" t="s">
        <v>562</v>
      </c>
      <c r="D849" s="220">
        <v>4</v>
      </c>
      <c r="E849" s="232" t="s">
        <v>130</v>
      </c>
      <c r="F849" s="214">
        <v>6.59</v>
      </c>
      <c r="G849" s="214">
        <v>0.2</v>
      </c>
      <c r="H849" s="214">
        <v>0.4</v>
      </c>
      <c r="I849" s="214">
        <v>5.99</v>
      </c>
      <c r="J849" s="215">
        <v>191.55</v>
      </c>
      <c r="K849" s="216">
        <v>5.99</v>
      </c>
      <c r="L849" s="215">
        <v>191.55</v>
      </c>
      <c r="M849" s="217">
        <f>K849/L849</f>
        <v>3.1271208561733231E-2</v>
      </c>
      <c r="N849" s="218">
        <v>223.8</v>
      </c>
      <c r="O849" s="219">
        <f>M849*N849</f>
        <v>6.9984964761158972</v>
      </c>
      <c r="P849" s="219">
        <f>M849*60*1000</f>
        <v>1876.272513703994</v>
      </c>
      <c r="Q849" s="247">
        <f>P849*N849/1000</f>
        <v>419.90978856695392</v>
      </c>
    </row>
    <row r="850" spans="1:17">
      <c r="A850" s="241"/>
      <c r="B850" s="47" t="s">
        <v>718</v>
      </c>
      <c r="C850" s="56" t="s">
        <v>713</v>
      </c>
      <c r="D850" s="19">
        <v>16</v>
      </c>
      <c r="E850" s="19">
        <v>1964</v>
      </c>
      <c r="F850" s="184">
        <v>19.12</v>
      </c>
      <c r="G850" s="184"/>
      <c r="H850" s="184"/>
      <c r="I850" s="184">
        <v>19.12</v>
      </c>
      <c r="J850" s="185">
        <v>606.77</v>
      </c>
      <c r="K850" s="185">
        <v>19.12</v>
      </c>
      <c r="L850" s="185">
        <v>606.77</v>
      </c>
      <c r="M850" s="188">
        <f>K850/L850</f>
        <v>3.1511116238442903E-2</v>
      </c>
      <c r="N850" s="57">
        <v>211.678</v>
      </c>
      <c r="O850" s="187">
        <f>K850*N850/J850</f>
        <v>6.6702100631211172</v>
      </c>
      <c r="P850" s="187">
        <f>M850*60*1000</f>
        <v>1890.6669743065743</v>
      </c>
      <c r="Q850" s="242">
        <f>O850*60</f>
        <v>400.21260378726703</v>
      </c>
    </row>
    <row r="851" spans="1:17">
      <c r="A851" s="241"/>
      <c r="B851" s="47" t="s">
        <v>222</v>
      </c>
      <c r="C851" s="56" t="s">
        <v>221</v>
      </c>
      <c r="D851" s="19">
        <v>8</v>
      </c>
      <c r="E851" s="19">
        <v>1901</v>
      </c>
      <c r="F851" s="184">
        <v>10.465</v>
      </c>
      <c r="G851" s="184">
        <v>0</v>
      </c>
      <c r="H851" s="184">
        <v>0</v>
      </c>
      <c r="I851" s="184">
        <f>F851-G851-H851</f>
        <v>10.465</v>
      </c>
      <c r="J851" s="185">
        <v>330.14</v>
      </c>
      <c r="K851" s="185">
        <f>I851/J851*L851</f>
        <v>9.3352592839401467</v>
      </c>
      <c r="L851" s="185">
        <v>294.5</v>
      </c>
      <c r="M851" s="198">
        <f>K851/L851</f>
        <v>3.1698673290119342E-2</v>
      </c>
      <c r="N851" s="57">
        <v>237.40199999999999</v>
      </c>
      <c r="O851" s="187">
        <f>M851*N851</f>
        <v>7.5253284364209119</v>
      </c>
      <c r="P851" s="187">
        <f>M851*60*1000</f>
        <v>1901.9203974071606</v>
      </c>
      <c r="Q851" s="242">
        <f>P851*N851/1000</f>
        <v>451.51970618525473</v>
      </c>
    </row>
    <row r="852" spans="1:17">
      <c r="A852" s="241"/>
      <c r="B852" s="47" t="s">
        <v>718</v>
      </c>
      <c r="C852" s="56" t="s">
        <v>716</v>
      </c>
      <c r="D852" s="19">
        <v>10</v>
      </c>
      <c r="E852" s="19">
        <v>1938</v>
      </c>
      <c r="F852" s="184">
        <v>9.7100000000000009</v>
      </c>
      <c r="G852" s="184"/>
      <c r="H852" s="184"/>
      <c r="I852" s="184">
        <v>9.7100000000000009</v>
      </c>
      <c r="J852" s="185">
        <v>304.82</v>
      </c>
      <c r="K852" s="185">
        <v>9.7100000000000009</v>
      </c>
      <c r="L852" s="185">
        <v>304.82</v>
      </c>
      <c r="M852" s="188">
        <f>K852/L852</f>
        <v>3.185486516632767E-2</v>
      </c>
      <c r="N852" s="57">
        <v>211.678</v>
      </c>
      <c r="O852" s="187">
        <f>K852*N852/J852</f>
        <v>6.7429741486779085</v>
      </c>
      <c r="P852" s="187">
        <f>M852*60*1000</f>
        <v>1911.2919099796602</v>
      </c>
      <c r="Q852" s="242">
        <f>O852*60</f>
        <v>404.57844892067453</v>
      </c>
    </row>
    <row r="853" spans="1:17">
      <c r="A853" s="241"/>
      <c r="B853" s="19" t="s">
        <v>921</v>
      </c>
      <c r="C853" s="56" t="s">
        <v>918</v>
      </c>
      <c r="D853" s="19">
        <v>4</v>
      </c>
      <c r="E853" s="19">
        <v>1952</v>
      </c>
      <c r="F853" s="184">
        <v>3.4512670000000001</v>
      </c>
      <c r="G853" s="184">
        <v>0</v>
      </c>
      <c r="H853" s="184">
        <v>0</v>
      </c>
      <c r="I853" s="184">
        <v>3.4512670000000001</v>
      </c>
      <c r="J853" s="185">
        <v>108</v>
      </c>
      <c r="K853" s="185">
        <v>3.4512670000000001</v>
      </c>
      <c r="L853" s="185">
        <v>108</v>
      </c>
      <c r="M853" s="188">
        <v>3.195617592592593E-2</v>
      </c>
      <c r="N853" s="57">
        <v>254.07900000000001</v>
      </c>
      <c r="O853" s="187">
        <v>8.1193932230833337</v>
      </c>
      <c r="P853" s="187">
        <v>1917.3705555555557</v>
      </c>
      <c r="Q853" s="242">
        <v>487.16359338500007</v>
      </c>
    </row>
    <row r="854" spans="1:17">
      <c r="A854" s="241"/>
      <c r="B854" s="19" t="s">
        <v>921</v>
      </c>
      <c r="C854" s="56" t="s">
        <v>919</v>
      </c>
      <c r="D854" s="19">
        <v>8</v>
      </c>
      <c r="E854" s="19" t="s">
        <v>130</v>
      </c>
      <c r="F854" s="184">
        <v>7.93</v>
      </c>
      <c r="G854" s="184">
        <v>0</v>
      </c>
      <c r="H854" s="184">
        <v>0</v>
      </c>
      <c r="I854" s="184">
        <v>7.9300009999999999</v>
      </c>
      <c r="J854" s="185">
        <v>248.01</v>
      </c>
      <c r="K854" s="185">
        <v>7.9300009999999999</v>
      </c>
      <c r="L854" s="185">
        <v>248.01</v>
      </c>
      <c r="M854" s="188">
        <v>3.1974521188661745E-2</v>
      </c>
      <c r="N854" s="57">
        <v>254.07900000000001</v>
      </c>
      <c r="O854" s="187">
        <v>8.1240543690939884</v>
      </c>
      <c r="P854" s="187">
        <v>1918.4712713197048</v>
      </c>
      <c r="Q854" s="242">
        <v>487.44326214563927</v>
      </c>
    </row>
    <row r="855" spans="1:17">
      <c r="A855" s="241"/>
      <c r="B855" s="47" t="s">
        <v>522</v>
      </c>
      <c r="C855" s="54" t="s">
        <v>521</v>
      </c>
      <c r="D855" s="222">
        <v>4</v>
      </c>
      <c r="E855" s="25" t="s">
        <v>130</v>
      </c>
      <c r="F855" s="189">
        <f>G855+H855+I855</f>
        <v>4.3999990000000002</v>
      </c>
      <c r="G855" s="189">
        <v>0</v>
      </c>
      <c r="H855" s="189">
        <v>0</v>
      </c>
      <c r="I855" s="189">
        <v>4.3999990000000002</v>
      </c>
      <c r="J855" s="190">
        <v>135.59</v>
      </c>
      <c r="K855" s="190">
        <v>4.3999990000000002</v>
      </c>
      <c r="L855" s="190">
        <v>135.59</v>
      </c>
      <c r="M855" s="191">
        <f>K855/L855</f>
        <v>3.2450763330629101E-2</v>
      </c>
      <c r="N855" s="55">
        <v>220.02</v>
      </c>
      <c r="O855" s="192">
        <f>M855*N855</f>
        <v>7.1398169480050155</v>
      </c>
      <c r="P855" s="192">
        <f>M855*60*1000</f>
        <v>1947.045799837746</v>
      </c>
      <c r="Q855" s="243">
        <f>P855*N855/1000</f>
        <v>428.38901688030086</v>
      </c>
    </row>
    <row r="856" spans="1:17">
      <c r="A856" s="241"/>
      <c r="B856" s="19" t="s">
        <v>564</v>
      </c>
      <c r="C856" s="211" t="s">
        <v>563</v>
      </c>
      <c r="D856" s="220">
        <v>4</v>
      </c>
      <c r="E856" s="213" t="s">
        <v>130</v>
      </c>
      <c r="F856" s="214">
        <v>5.25</v>
      </c>
      <c r="G856" s="214">
        <v>7.0000000000000007E-2</v>
      </c>
      <c r="H856" s="214">
        <v>0.04</v>
      </c>
      <c r="I856" s="214">
        <v>5.14</v>
      </c>
      <c r="J856" s="215">
        <v>158.1</v>
      </c>
      <c r="K856" s="216">
        <v>5.14</v>
      </c>
      <c r="L856" s="215">
        <v>158.1</v>
      </c>
      <c r="M856" s="217">
        <f>K856/L856</f>
        <v>3.2511068943706513E-2</v>
      </c>
      <c r="N856" s="218">
        <v>223.8</v>
      </c>
      <c r="O856" s="219">
        <f>M856*N856</f>
        <v>7.2759772296015184</v>
      </c>
      <c r="P856" s="219">
        <f>M856*60*1000</f>
        <v>1950.6641366223907</v>
      </c>
      <c r="Q856" s="247">
        <f>P856*N856/1000</f>
        <v>436.55863377609109</v>
      </c>
    </row>
    <row r="857" spans="1:17">
      <c r="A857" s="241"/>
      <c r="B857" s="19" t="s">
        <v>569</v>
      </c>
      <c r="C857" s="54" t="s">
        <v>595</v>
      </c>
      <c r="D857" s="25">
        <v>12</v>
      </c>
      <c r="E857" s="25" t="s">
        <v>130</v>
      </c>
      <c r="F857" s="189">
        <f>G857+H857+I857</f>
        <v>18.357009999999999</v>
      </c>
      <c r="G857" s="189">
        <v>0.36074000000000001</v>
      </c>
      <c r="H857" s="189">
        <v>1.52</v>
      </c>
      <c r="I857" s="189">
        <v>16.47627</v>
      </c>
      <c r="J857" s="190">
        <v>773.86</v>
      </c>
      <c r="K857" s="190">
        <v>17.984999999999999</v>
      </c>
      <c r="L857" s="190">
        <v>519.05999999999995</v>
      </c>
      <c r="M857" s="191">
        <f>K857/L857</f>
        <v>3.4649173505953069E-2</v>
      </c>
      <c r="N857" s="55">
        <v>340.84</v>
      </c>
      <c r="O857" s="192">
        <f>M857*N857</f>
        <v>11.809824297769044</v>
      </c>
      <c r="P857" s="192">
        <f>M857*60*1000</f>
        <v>2078.950410357184</v>
      </c>
      <c r="Q857" s="243">
        <f>P857*N857/1000</f>
        <v>708.58945786614254</v>
      </c>
    </row>
    <row r="858" spans="1:17">
      <c r="A858" s="241"/>
      <c r="B858" s="19" t="s">
        <v>921</v>
      </c>
      <c r="C858" s="56" t="s">
        <v>920</v>
      </c>
      <c r="D858" s="19">
        <v>13</v>
      </c>
      <c r="E858" s="19" t="s">
        <v>130</v>
      </c>
      <c r="F858" s="184">
        <v>13.811</v>
      </c>
      <c r="G858" s="184">
        <v>0</v>
      </c>
      <c r="H858" s="184">
        <v>0</v>
      </c>
      <c r="I858" s="184">
        <v>13.811000999999999</v>
      </c>
      <c r="J858" s="185">
        <v>397.64</v>
      </c>
      <c r="K858" s="185">
        <v>13.811000999999999</v>
      </c>
      <c r="L858" s="185">
        <v>397.64</v>
      </c>
      <c r="M858" s="188">
        <v>3.4732423800422491E-2</v>
      </c>
      <c r="N858" s="57">
        <v>254.07900000000001</v>
      </c>
      <c r="O858" s="187">
        <v>8.8247795067875465</v>
      </c>
      <c r="P858" s="187">
        <v>2083.9454280253494</v>
      </c>
      <c r="Q858" s="242">
        <v>529.48677040725283</v>
      </c>
    </row>
    <row r="859" spans="1:17">
      <c r="A859" s="241"/>
      <c r="B859" s="47" t="s">
        <v>250</v>
      </c>
      <c r="C859" s="56" t="s">
        <v>249</v>
      </c>
      <c r="D859" s="19">
        <v>7</v>
      </c>
      <c r="E859" s="19">
        <v>1985</v>
      </c>
      <c r="F859" s="184">
        <f>SUM(G859:I859)</f>
        <v>3.88</v>
      </c>
      <c r="G859" s="184">
        <v>0</v>
      </c>
      <c r="H859" s="184">
        <v>0</v>
      </c>
      <c r="I859" s="184">
        <v>3.88</v>
      </c>
      <c r="J859" s="185">
        <v>108.3</v>
      </c>
      <c r="K859" s="185">
        <v>3.88</v>
      </c>
      <c r="L859" s="185">
        <v>108.3</v>
      </c>
      <c r="M859" s="186">
        <f>K859/L859</f>
        <v>3.5826408125577101E-2</v>
      </c>
      <c r="N859" s="57">
        <v>280.3</v>
      </c>
      <c r="O859" s="187">
        <f>M859*N859</f>
        <v>10.042142197599262</v>
      </c>
      <c r="P859" s="187">
        <f>M859*60*1000</f>
        <v>2149.5844875346261</v>
      </c>
      <c r="Q859" s="242">
        <f>P859*N859/1000</f>
        <v>602.52853185595575</v>
      </c>
    </row>
    <row r="860" spans="1:17" ht="12" thickBot="1">
      <c r="A860" s="249"/>
      <c r="B860" s="250" t="s">
        <v>861</v>
      </c>
      <c r="C860" s="251" t="s">
        <v>854</v>
      </c>
      <c r="D860" s="252">
        <v>3</v>
      </c>
      <c r="E860" s="252">
        <v>1940</v>
      </c>
      <c r="F860" s="253">
        <f>SUM(G860+H860+I860)</f>
        <v>4.8789999999999996</v>
      </c>
      <c r="G860" s="253">
        <v>0</v>
      </c>
      <c r="H860" s="253">
        <v>0</v>
      </c>
      <c r="I860" s="253">
        <v>4.8789999999999996</v>
      </c>
      <c r="J860" s="254">
        <v>112.26</v>
      </c>
      <c r="K860" s="254">
        <v>4.8789999999999996</v>
      </c>
      <c r="L860" s="254">
        <v>112.26</v>
      </c>
      <c r="M860" s="255">
        <f>K860/L860</f>
        <v>4.3461606983787628E-2</v>
      </c>
      <c r="N860" s="256">
        <v>197.94</v>
      </c>
      <c r="O860" s="257">
        <f>M860*N860</f>
        <v>8.6027904863709228</v>
      </c>
      <c r="P860" s="257">
        <f>M860*60*1000</f>
        <v>2607.6964190272574</v>
      </c>
      <c r="Q860" s="258">
        <f>P860*N860/1000</f>
        <v>516.16742918225532</v>
      </c>
    </row>
  </sheetData>
  <sortState ref="B6:Q860">
    <sortCondition ref="M6:M860"/>
  </sortState>
  <mergeCells count="19">
    <mergeCell ref="A719:A860"/>
    <mergeCell ref="A6:A230"/>
    <mergeCell ref="A387:A718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A231:A386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lapkritis</vt:lpstr>
      <vt:lpstr>'2014 lapkritis'!Print_Titles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2014-12-22T09:17:07Z</dcterms:modified>
</cp:coreProperties>
</file>