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1520" activeTab="0"/>
  </bookViews>
  <sheets>
    <sheet name="2011 rugpjūt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@</author>
  </authors>
  <commentList>
    <comment ref="C722" authorId="0">
      <text>
        <r>
          <rPr>
            <b/>
            <sz val="8"/>
            <rFont val="Tahoma"/>
            <family val="2"/>
          </rPr>
          <t>@: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<sst xmlns="http://schemas.openxmlformats.org/spreadsheetml/2006/main" count="937" uniqueCount="774">
  <si>
    <t>Nr.</t>
  </si>
  <si>
    <t>Pastatų grupės pagal šilumos suvartojimą</t>
  </si>
  <si>
    <t>Adresas</t>
  </si>
  <si>
    <t>Butų sk.</t>
  </si>
  <si>
    <t>Butų 
plotas</t>
  </si>
  <si>
    <t>vnt.</t>
  </si>
  <si>
    <t>metai</t>
  </si>
  <si>
    <t>MWh</t>
  </si>
  <si>
    <t>Namo plotas</t>
  </si>
  <si>
    <t>kWh/mėn./butui</t>
  </si>
  <si>
    <t>Šilumos norminis suvartojimas pagal butų karšto vandens skaitiklių rodmenų deklaravimą</t>
  </si>
  <si>
    <t xml:space="preserve">Šilumos norminis suvartojimas pagal įvadinį šalto vandens skaitiklį, </t>
  </si>
  <si>
    <t>t.sk karšto vandens temperatūros palaikymui vadovaujantis butų deklaruotais suvartotais KV kiekiais (I-P)</t>
  </si>
  <si>
    <t>t.sk karšto vandens temperatūros palaikymui vadovaujantis įvadinio šalto vandens skaitiklio rodmenimis (I-N)</t>
  </si>
  <si>
    <t>t.sk karšto vandens temperatūros palaikymui pagal normas</t>
  </si>
  <si>
    <t>Suvartotas šilumos  kiekis pagal įvadinio apskaitos prietaiso rodmenis</t>
  </si>
  <si>
    <t>Suvartoto karšto 
vandens kiekis pagal butų deklaravimą</t>
  </si>
  <si>
    <t>Daugiabučio namo suvartotos šilumos ir vandens kiekiai</t>
  </si>
  <si>
    <t>Šilumos kiekis k.v. temperatūros palaikymui, kiekis (kWh) 1 butui per mėn.  (gyvatukas)</t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</si>
  <si>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pagal normas </t>
    </r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</si>
  <si>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L stulpelio poziciją</t>
    </r>
  </si>
  <si>
    <r>
      <t xml:space="preserve">Šilumos kiekis k.v. temperatūros palaikymui, kiekis (kWh) 1 butui per mėn. </t>
    </r>
    <r>
      <rPr>
        <sz val="8"/>
        <color indexed="10"/>
        <rFont val="Arial"/>
        <family val="2"/>
      </rPr>
      <t xml:space="preserve"> (gyvatukas) priskaičiuotinas pagal K stulpelio poziciją</t>
    </r>
  </si>
  <si>
    <t>Karšto vandens tiekėjo netektys dėl karšto vandens temperatūros palaikymo 
(L-J)</t>
  </si>
  <si>
    <t>Karšto vandens tiekėjo netektys dėl "nepaskirstytos" šilumos (N-P)</t>
  </si>
  <si>
    <t xml:space="preserve">Karšto vandens tiekėjo netektys dėl "nepaskirstyto geriamojo vandens (KV), (O-M)
</t>
  </si>
  <si>
    <t>iki 1992</t>
  </si>
  <si>
    <r>
      <t>m</t>
    </r>
    <r>
      <rPr>
        <i/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</si>
  <si>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3</t>
    </r>
  </si>
  <si>
    <t>Girelės g. 49, Kaišiadorys</t>
  </si>
  <si>
    <t>iki1992</t>
  </si>
  <si>
    <t>Ramučių 36 Naujoji Akmenė</t>
  </si>
  <si>
    <t>Birutės g. 5, Kaišiadorys</t>
  </si>
  <si>
    <t>I. Daugiabučiai namai, kuriuose suvartotas šilumos kiekis „cirkuliacijai“ yra mažesnis už norminį</t>
  </si>
  <si>
    <t>II. Daugiabučiai namai, kuriuose suvartotas šilumos kiekis „cirkuliacijai“ yra artimas norminiam</t>
  </si>
  <si>
    <t xml:space="preserve">III. Daugiabučiai namai, kuriuose suvartotas šilumos kiekis „cirkuliacijai“ yra didesnis už norminį, kuomet šilumos kiekis suvartotas su karštu vandeniu paskaičiuojamas pagal butuose įrengtų karšto vandens skaitiklių deklaruotus </t>
  </si>
  <si>
    <t>IV. Daugiabučiai namai, kuriuose suvartotas šilumos kiekis „cirkuliacijai“ yra didesnis už norminį, kuomet šilumos kiekis suvartotas su karštu vandeniu paskaičiuojamas pagal įvadinio geriamojo vandens skaitiklio rodmenis</t>
  </si>
  <si>
    <t xml:space="preserve">t.sk. karštam vandeniui ruošti ir jo temp. palaikymui
</t>
  </si>
  <si>
    <t>Šalto vandens suvartojimas karštam vandeniui ruošti pagal įvadinį skaitiklį,</t>
  </si>
  <si>
    <t>Ventos 30 Venta</t>
  </si>
  <si>
    <t>Gedimino g. 26, Kaišiadorys</t>
  </si>
  <si>
    <t>Girelės g. 37, Kaišiadorys</t>
  </si>
  <si>
    <t>Dragūnų g. 7, Klaipėda</t>
  </si>
  <si>
    <t>Šaulių g. 29, Klaipėda</t>
  </si>
  <si>
    <t>H.Manto g. 6, Klaipėda</t>
  </si>
  <si>
    <t>H.Manto g. 55, Klaipėda</t>
  </si>
  <si>
    <t>Dainavos 13, Lazdijai</t>
  </si>
  <si>
    <t>Dzūkų 11, Lazdijai</t>
  </si>
  <si>
    <t>Dzūkų 17, Lazdijai</t>
  </si>
  <si>
    <t>Tiesos 8, Lazdijai</t>
  </si>
  <si>
    <t>Vilniaus 5, Lazdijai</t>
  </si>
  <si>
    <t>Ateities 5, Lazdijai</t>
  </si>
  <si>
    <t>Montvilos 18, Lazdijai</t>
  </si>
  <si>
    <t>Dainavos 11, Lazdijai</t>
  </si>
  <si>
    <t>Dainavos 12, Lazdijai</t>
  </si>
  <si>
    <t>Dzūkų 13, Lazdijai</t>
  </si>
  <si>
    <t>Dzūkų 15, Lazdijai</t>
  </si>
  <si>
    <t>Senamiesčio 9, Lazdijai</t>
  </si>
  <si>
    <t>Sodų  6, Lazdijai</t>
  </si>
  <si>
    <t>Montvilos 26-I, Lazdijai</t>
  </si>
  <si>
    <t>Dzūkų 9, Lazdijai</t>
  </si>
  <si>
    <t>Gustaičio  5, Lazdijai</t>
  </si>
  <si>
    <t>Ateities 3-II, Lazdijai</t>
  </si>
  <si>
    <t>Kailinių 11, Lazdijai</t>
  </si>
  <si>
    <t>Montvilos 34-I, Lazdijai</t>
  </si>
  <si>
    <t>Kailinių 13, Lazdijai</t>
  </si>
  <si>
    <t>Dainavos 3, Lazdijai</t>
  </si>
  <si>
    <t>Ateities 3-I, Lazdijai</t>
  </si>
  <si>
    <t>Kailinių 12, Lazdijai</t>
  </si>
  <si>
    <t>Montvilos 30, Lazdijai</t>
  </si>
  <si>
    <t>Montvilos 26-II, Lazdijai</t>
  </si>
  <si>
    <t>Montvilos 28, Lazdijai</t>
  </si>
  <si>
    <t>Jonyno 17, Alytus</t>
  </si>
  <si>
    <t>Kaštonų 14, Alytus</t>
  </si>
  <si>
    <t>Kaštonų 21, Alytus</t>
  </si>
  <si>
    <t>Statybininkų 31, Alytus</t>
  </si>
  <si>
    <t>Statybininkų 35, Alytus</t>
  </si>
  <si>
    <t>Statybininkų 69, Alytus</t>
  </si>
  <si>
    <t>Vingio 29, Alytus</t>
  </si>
  <si>
    <t>Vingio 3, Alytus</t>
  </si>
  <si>
    <t>Vingio 9, Alytus</t>
  </si>
  <si>
    <t>Jazminų 4, Alytus</t>
  </si>
  <si>
    <t>Jonyno 21, Alytus</t>
  </si>
  <si>
    <t>Jurgiškių 25, Alytus</t>
  </si>
  <si>
    <t>Jurgiškių 41, Alytus</t>
  </si>
  <si>
    <t>Kalniškės 21, Alytus</t>
  </si>
  <si>
    <t>Naujoji 28, Alytus</t>
  </si>
  <si>
    <t>Naujoji 42, Alytus</t>
  </si>
  <si>
    <t>Šaltinių 4, Alytus</t>
  </si>
  <si>
    <t>Aukštakalnio 12, Alytus</t>
  </si>
  <si>
    <t>Jaunimo 8, Alytus</t>
  </si>
  <si>
    <t>Aukštakalnio 26, Alytus</t>
  </si>
  <si>
    <t>Aukštakalnio 30, Alytus</t>
  </si>
  <si>
    <t>Jurgiškių 63, Alytus</t>
  </si>
  <si>
    <t>Likiškėlių 32B, Alytus</t>
  </si>
  <si>
    <t>Miklusėnų 27, Alytus</t>
  </si>
  <si>
    <t>Statybininkų 62, Alytus</t>
  </si>
  <si>
    <t>Vingio 13, Alytus</t>
  </si>
  <si>
    <t>Kalniškės 13, Alytus</t>
  </si>
  <si>
    <t>Kalniškės 23, Alytus</t>
  </si>
  <si>
    <t>Kernavės 4, Alytus</t>
  </si>
  <si>
    <t>Ligoninės 2, Alytus</t>
  </si>
  <si>
    <t>Likiškėlių 34, Alytus</t>
  </si>
  <si>
    <t>Likiškėlių 82, Alytus</t>
  </si>
  <si>
    <t>Likiškėlių 92, Alytus</t>
  </si>
  <si>
    <t>Likiškėlių 94, Alytus</t>
  </si>
  <si>
    <t>Statybininklų 61, Alytus</t>
  </si>
  <si>
    <t>ŠILTNAMIŲ 30, Druskininkai</t>
  </si>
  <si>
    <t>JAUNYSTĖS 12, Druskininkai</t>
  </si>
  <si>
    <t>VYTAUTO 18, Druskininkai</t>
  </si>
  <si>
    <t>VEISIEJŲ 16, Druskininkai</t>
  </si>
  <si>
    <t>LIŠKIAVOS 10, Druskininkai</t>
  </si>
  <si>
    <t>MERKINĖS 5, Druskininkai</t>
  </si>
  <si>
    <t>MERKINĖS 4, Druskininkai</t>
  </si>
  <si>
    <t>MERKINĖS 6, Druskininkai</t>
  </si>
  <si>
    <t>LIŠKIAVOS 27, Druskininkai</t>
  </si>
  <si>
    <t>ŠV.JOKŪBO 24, Druskininkai</t>
  </si>
  <si>
    <t>GARDINO 33, Druskininkai</t>
  </si>
  <si>
    <t>ATEITIES 16, Druskininkai</t>
  </si>
  <si>
    <t>LIŠKIAVOS 5, Druskininkai</t>
  </si>
  <si>
    <t>Kosmonautų 12, Marijampolė</t>
  </si>
  <si>
    <t>Dariaus ir Girėno 13, Marijampolė</t>
  </si>
  <si>
    <t>Kosmonautų 30, Marijampolė</t>
  </si>
  <si>
    <t>Kauno 92, Marijampolė</t>
  </si>
  <si>
    <t>Uosupio 20, Marijampolė</t>
  </si>
  <si>
    <t>Mokolų 75, Marijampolė</t>
  </si>
  <si>
    <t>Uosupio 10, Marijampolė</t>
  </si>
  <si>
    <t>Draugystės 21, Marijampolė</t>
  </si>
  <si>
    <t>Draugystės 21B, Marijampolė</t>
  </si>
  <si>
    <t>K.Būgos 4, Marijampolė</t>
  </si>
  <si>
    <t>VIENYBĖS 72 VILKAVIŠKIS</t>
  </si>
  <si>
    <t>LAUKO 48 VILKAVIŠKIS</t>
  </si>
  <si>
    <t>NEPRIKLAUSOMYBĖS 78 VILKAVIŠKIS</t>
  </si>
  <si>
    <t>KĘSTUČIO 11 VILKAVIŠKIS</t>
  </si>
  <si>
    <t>LAUKO 44 VILKAVIŠKIS</t>
  </si>
  <si>
    <t>VIŠTYČIO 36 KYBARTAI</t>
  </si>
  <si>
    <t>KĘSTUČIO 2 VILKAVIŠKIS</t>
  </si>
  <si>
    <t>MAIRONIO 32 VILKAVIŠKIS</t>
  </si>
  <si>
    <t>DARVINO 34 KYBARTAI</t>
  </si>
  <si>
    <t>LAUKO 32 VILKAVIŠKIS</t>
  </si>
  <si>
    <t>NEPRIKLAUSOMYBĖS 60 VILKAVIŠKIS</t>
  </si>
  <si>
    <t>NEPRIKLAUSOMYBĖS 80 VILKAVIŠKIS</t>
  </si>
  <si>
    <t>KĘSTUČIO 10 VILKAVIŠKIS</t>
  </si>
  <si>
    <t>Statybos metai</t>
  </si>
  <si>
    <t>Ramučių 39 Naujoji Akmenė (renov.)</t>
  </si>
  <si>
    <t>Stadiono 13 Akmenė (renov.)</t>
  </si>
  <si>
    <r>
      <t>Šilumos suvartojimai daugiabučiuose gyvenamuosiuose namuose ne šildymo sezono metu (</t>
    </r>
    <r>
      <rPr>
        <b/>
        <sz val="10"/>
        <color indexed="10"/>
        <rFont val="Arial"/>
        <family val="2"/>
      </rPr>
      <t>2011 m. rugpjūčio mėn.</t>
    </r>
    <r>
      <rPr>
        <b/>
        <sz val="10"/>
        <rFont val="Arial"/>
        <family val="2"/>
      </rPr>
      <t>) šalto geriamojo vandens pašildymui iki higienos normomis nustatytos
temperatūros (nuo +8 °C iki +52 °C) ir karšto vandens temperatūrai palaikyti bei vonios patalpų sanitarinėms sąlygoms užtikrinti („gyvatukui“)</t>
    </r>
  </si>
  <si>
    <t>V.Kudirkos 12 Naujoji Akmenė</t>
  </si>
  <si>
    <t>Ventos 24 Venta</t>
  </si>
  <si>
    <t xml:space="preserve">Ramučių 33 Naujoji Akmenė (renov.), </t>
  </si>
  <si>
    <t>Ramučių 2 Naujoji Akmenė</t>
  </si>
  <si>
    <t>Puškino 38 Akmenė</t>
  </si>
  <si>
    <t>Sodo 7 Akmenė</t>
  </si>
  <si>
    <t>Respublikos 25  Naujoji Akmenė</t>
  </si>
  <si>
    <t>Respublikos 13  Naujoji Akmenė</t>
  </si>
  <si>
    <t>LELIJŲ 7, Birštonas</t>
  </si>
  <si>
    <t>SRUOGOS 8, Birštonas</t>
  </si>
  <si>
    <t>LELIJŲ 11, Birštonas</t>
  </si>
  <si>
    <t>LELIJŲ 9, Birštonas</t>
  </si>
  <si>
    <t>DRUSKUPIO 4, Birštonas</t>
  </si>
  <si>
    <t>KĘSTUČIO 25 II, Birštonas</t>
  </si>
  <si>
    <t>B.SRUOGOS 14, Birštonas</t>
  </si>
  <si>
    <t>DARIAUS IR GIR.4, Birštonas</t>
  </si>
  <si>
    <t>VILNIAUS 4, Birštonas</t>
  </si>
  <si>
    <t>JAUNIMO 19, Birštonas</t>
  </si>
  <si>
    <t>DARIAUS IR GIR.1, Birštonas</t>
  </si>
  <si>
    <t>JAUNIMO 17, Birštonas</t>
  </si>
  <si>
    <t>Draugystės 7, Elektrėnai</t>
  </si>
  <si>
    <t>Draugystės 18, Elektrėna</t>
  </si>
  <si>
    <t>Sodų 4, Elektrėna</t>
  </si>
  <si>
    <t>Sodų 10, Elektrėna</t>
  </si>
  <si>
    <t>Šviesos 1, Elektrėna</t>
  </si>
  <si>
    <t>Šviesos 3, Elektrėna</t>
  </si>
  <si>
    <t>Šarkinės 15, Elektrėnai</t>
  </si>
  <si>
    <t>Šviesos 11, Elektrėnai</t>
  </si>
  <si>
    <t>Draugystės 16, Elektrėnai</t>
  </si>
  <si>
    <t>Pergalės 13, Elektrėnai</t>
  </si>
  <si>
    <t>Draugystės 14, Elektrėnai</t>
  </si>
  <si>
    <t>Draugystės 19, Elektrėnai</t>
  </si>
  <si>
    <t>Pergalės 7, Elektrėnai</t>
  </si>
  <si>
    <t>Pergalės 21, Elektrėnai</t>
  </si>
  <si>
    <t>Pergalės 53, Elektrėnai</t>
  </si>
  <si>
    <t>Saulės 23, Elektrėnai</t>
  </si>
  <si>
    <t>Sodų 15, Elektrėnai</t>
  </si>
  <si>
    <t>Trakų 1, Elektrėnai</t>
  </si>
  <si>
    <t>Trakų 15, Elektrėnai</t>
  </si>
  <si>
    <t>Šviesos 6, Elektrėnai</t>
  </si>
  <si>
    <t>Draugystės 11, Elektrėnai</t>
  </si>
  <si>
    <t>Draugystės 21, Elektrėnai</t>
  </si>
  <si>
    <t>Pergalės 5, Elektrėnai</t>
  </si>
  <si>
    <t>Pergalės 25, Elektrėnai</t>
  </si>
  <si>
    <t>Pergalės 39, Elektrėnai</t>
  </si>
  <si>
    <t>Pergalės 45, Elektrėnai</t>
  </si>
  <si>
    <t>Saulės 13, Elektrėnai</t>
  </si>
  <si>
    <t>Saulės 21, Elektrėnai</t>
  </si>
  <si>
    <t>Trakų 2, Elektrėnai</t>
  </si>
  <si>
    <t>Trakų 33, Elektrėnai</t>
  </si>
  <si>
    <t>Aukštaičių g. Nr. 31, Ignalina</t>
  </si>
  <si>
    <t>Atgimimo g. Nr. 32, Ignalina</t>
  </si>
  <si>
    <t>Smėlio g. Nr. 30, Ignalina</t>
  </si>
  <si>
    <t>Atgimimo g. Nr. 19, Ignalina</t>
  </si>
  <si>
    <t>Atgimimo g. 27, Ignalina</t>
  </si>
  <si>
    <t>Turistų g. 11A, Ignalina</t>
  </si>
  <si>
    <t>Gedimino g. 119, Kaišiadorys</t>
  </si>
  <si>
    <t>Parko g. 25, Kaišiadorys</t>
  </si>
  <si>
    <t>Gedimino g. 131, Kaišiadorys</t>
  </si>
  <si>
    <t>Gedimino g. 125, Kaišiadorys</t>
  </si>
  <si>
    <t>Gedimino g. 121, Kaišiadorys</t>
  </si>
  <si>
    <t>Gedimino g. 94, Kaišiadorys</t>
  </si>
  <si>
    <t>Girelės g. 47, Kaišiadorys</t>
  </si>
  <si>
    <t>Girelės g. 35, Kaišiadorys</t>
  </si>
  <si>
    <t>Girelės g. 43, Kaišiadorys</t>
  </si>
  <si>
    <t>Gedimino g. 113, Kaišiadorys</t>
  </si>
  <si>
    <t>Gedimino g. 84, Kaišiadorys</t>
  </si>
  <si>
    <t>J. Basanavičiaus g. 3, Kaišiadorys</t>
  </si>
  <si>
    <t>Gedimino g. 101, Kaišiadorys</t>
  </si>
  <si>
    <t>Gedimino g. 98, Kaišiadorys</t>
  </si>
  <si>
    <t>Gedimino g. 20. Kaišiadorys</t>
  </si>
  <si>
    <t>GIMBUTIENĖS M. 6A, Kaunas</t>
  </si>
  <si>
    <t>KALANTOS R. 183 (KVS),  Kaunas</t>
  </si>
  <si>
    <t>KOVO 11-OSIOS 47,  Kaunas</t>
  </si>
  <si>
    <t>PARTIZANŲ 228,  Kaunas</t>
  </si>
  <si>
    <t>PRAMONĖS 5  (KVS),  Kaunas</t>
  </si>
  <si>
    <t>SAVANORIŲ 281 (KVS),  Kaunas</t>
  </si>
  <si>
    <t>SAVANORIŲ 395,  Kaunas</t>
  </si>
  <si>
    <t>SAVANORIŲ PR. 382   (KVS),  Kaunas</t>
  </si>
  <si>
    <t>KRĖVĖS 51,  Kaunas</t>
  </si>
  <si>
    <t>ŽUKAUSKO 24  (KVS),  Kaunas</t>
  </si>
  <si>
    <t>KALNIEČIŲ 216, Kaunas</t>
  </si>
  <si>
    <t>KRĖVĖS V.PR. 61 (renov.), Kaunas</t>
  </si>
  <si>
    <t>PARTIZANŲ 106, Kaunas</t>
  </si>
  <si>
    <t>PARTIZANŲ 228, Kaunas</t>
  </si>
  <si>
    <t>PLECHAVIČIAUS P. 2, Kaunas</t>
  </si>
  <si>
    <t>ŠKIRPOS K. 15, Kaunas</t>
  </si>
  <si>
    <t>ŠKIRPOS K. 2, Kaunas</t>
  </si>
  <si>
    <t>ŠKIRPOS K. 6, Kaunas</t>
  </si>
  <si>
    <t>UKMERGĖS 5, Kaunas</t>
  </si>
  <si>
    <t>ŽUKAUSKO S. 12 (KVS), Kaunas</t>
  </si>
  <si>
    <t>DRAUGYSTĖS 5B (KVS), Kaunas</t>
  </si>
  <si>
    <t>BARANAUSKO 35, Kaunas</t>
  </si>
  <si>
    <t>GELEŽINIO VILKO 15 , Kaunas</t>
  </si>
  <si>
    <t>LUKŠIO 47, Kaunas</t>
  </si>
  <si>
    <t>PARTIZANŲ 226, Kaunas</t>
  </si>
  <si>
    <t>PLECHAVIČIAUS P. 19,  Kaunas</t>
  </si>
  <si>
    <t>RADVILĖNŲ 56A (Bt41-80), Kaunas</t>
  </si>
  <si>
    <t>ŠKIRPOS 7 (KVS), Kaunas</t>
  </si>
  <si>
    <t>ŠKIRPOS 9, Kaunas</t>
  </si>
  <si>
    <t>BIRŽELIO 23 -IOSIOS 8, Kaunas</t>
  </si>
  <si>
    <t>KALNIEČIŲ 219 (bt100-609), Kaunas</t>
  </si>
  <si>
    <r>
      <t>LANDSBERGIO-ŽEMKALNIO 1,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Kaunas</t>
    </r>
  </si>
  <si>
    <t>GELEŽINIO VILKO 18, Kaunas</t>
  </si>
  <si>
    <t>KALNIEČIŲ 174 (KVS), Kaunas</t>
  </si>
  <si>
    <t>LUKŠIO 16, Kaunas</t>
  </si>
  <si>
    <t>RADVILĖNŲ 56A (Bt1-40), Kaunas</t>
  </si>
  <si>
    <t>VARPO 6, Kaunas</t>
  </si>
  <si>
    <t>TVIRTOVĖS 88 (KVS), Kaunas</t>
  </si>
  <si>
    <t>ŽUKAUSKO S. 35, Kaunas</t>
  </si>
  <si>
    <t>Dragūnų g. 3, Klaipėda</t>
  </si>
  <si>
    <t>Dragūnų g. 6, Klaipėda</t>
  </si>
  <si>
    <t>Mokolų 57, Marijampolė</t>
  </si>
  <si>
    <t>Mokolų 51, Marijampolė</t>
  </si>
  <si>
    <t>Kokolos 3, Marijampolė</t>
  </si>
  <si>
    <t>Draugystės 1, Marijampolė</t>
  </si>
  <si>
    <t>Draugystės 3, Marijampolė</t>
  </si>
  <si>
    <t>Vytenio 8, Marijampolė</t>
  </si>
  <si>
    <t>Kosmonautų 16, Marijampolė</t>
  </si>
  <si>
    <t>J.Ambrazevičiaus-Brazaičio 25,  Marijampolė</t>
  </si>
  <si>
    <t>Sporto 18,  Marijampolė</t>
  </si>
  <si>
    <t>Jaunimo 5,  Marijampolė</t>
  </si>
  <si>
    <t>Draugystės 20,  Marijampolė</t>
  </si>
  <si>
    <t>Kauno 88A,  Marijampolė</t>
  </si>
  <si>
    <t>Vilkaviškio 72,  Marijampolė</t>
  </si>
  <si>
    <t>R.Juknevičiaus 19,  Marijampolė</t>
  </si>
  <si>
    <t>Uosupio 14,  Marijampolė</t>
  </si>
  <si>
    <t>R.Juknevičiaus 110,  Marijampolė</t>
  </si>
  <si>
    <t>J.Ambrazevičiaus-Brazaičio 11, Marijampolė</t>
  </si>
  <si>
    <t>Jaunimo 22, Marijampolė</t>
  </si>
  <si>
    <t>Draugystės 21A, Marijampolė</t>
  </si>
  <si>
    <t>Vytauto 87, Marijampolė</t>
  </si>
  <si>
    <t>Kauno 113C, Marijampolė</t>
  </si>
  <si>
    <t>Uosupio 1, Marijampolė</t>
  </si>
  <si>
    <t>Uosupio 18, Marijampolė</t>
  </si>
  <si>
    <t>Uosupio 6, Marijampolė</t>
  </si>
  <si>
    <t>Mokolų 37,Marijampolė</t>
  </si>
  <si>
    <t>Uosupio 5, Marijampolė</t>
  </si>
  <si>
    <t>Kokolos 1, Marijampolė</t>
  </si>
  <si>
    <t>J.Ambrazevičiaus-Brazaičio 9, Marijampolė</t>
  </si>
  <si>
    <t>R.Juknevičiaus 60, Marijampolė</t>
  </si>
  <si>
    <t>Suvalkiečių 5, Marijampolė</t>
  </si>
  <si>
    <t>AUšROS 2 VILKAVIšKIS</t>
  </si>
  <si>
    <t>VIŠTYČIO 36A KYBARTAI</t>
  </si>
  <si>
    <t>DARVINO 46  41-80  BUTAI KYBARTAI</t>
  </si>
  <si>
    <t>PILVIŠKIŲ 33 VILKAVIŠKIS</t>
  </si>
  <si>
    <t>PILVIŠKIŲ 27 II KORP. VILKAVIŠKIS</t>
  </si>
  <si>
    <t>DARVINO 16 KYBARTAI</t>
  </si>
  <si>
    <t>NEPRIKLAUSOMYBĖS 62 VILKAVIŠKIS</t>
  </si>
  <si>
    <t>PILVIŠKIŲ 27 I  KORP. VILKAVIŠKIS</t>
  </si>
  <si>
    <t>NEPRIKLAUSOMYBĖS 52 VILKAVIŠKIS</t>
  </si>
  <si>
    <t>NEPRIKLAUSOMYBĖS 50 VILKAVIŠKIS</t>
  </si>
  <si>
    <t>MAIRONIO 3 VILKAVIŠKIS</t>
  </si>
  <si>
    <t>AUŠROS 8 VILKAVISKIS</t>
  </si>
  <si>
    <t>DARVINO 26 KYBARTAI</t>
  </si>
  <si>
    <t>STATYBININKU 7 VILKAVIŠKIS</t>
  </si>
  <si>
    <t>VILNIAUS 2 VILKAVIŠKIS</t>
  </si>
  <si>
    <t>DARVINO 30 KYBARTAI</t>
  </si>
  <si>
    <t>K.NAUMIESčIO 9A KYBARTAI</t>
  </si>
  <si>
    <t>NEPRIKLAUSOMYBĖS 84 VILKAVIŠKIS</t>
  </si>
  <si>
    <t>S.NERIES 33C VILKAVIŠKIS</t>
  </si>
  <si>
    <t>S.NERIES 33B VILKAVIŠKIS</t>
  </si>
  <si>
    <t>S.NERIES 31B VILKAVIŠKIS</t>
  </si>
  <si>
    <t>K NAUMIESČIO 13 KYBARTAI</t>
  </si>
  <si>
    <t>PAVIRŽUPES 2A VIRBALIS</t>
  </si>
  <si>
    <t>K.NAUMIESčIO 11 KYBARTAI</t>
  </si>
  <si>
    <t>NEPRIKLAUSOMYBĖS 70 VILKAVIŠKIS</t>
  </si>
  <si>
    <t>NEPRIKLAUSOMYBĖS 82 VILKAVIŠKIS</t>
  </si>
  <si>
    <t>GEDIMINO 12 VILKAVIŠKIS</t>
  </si>
  <si>
    <t>DRUSKININKŲ 9, Druskininkai</t>
  </si>
  <si>
    <t>LIEPŲ 2A, Druskininkai</t>
  </si>
  <si>
    <t>KOSCIUŠKOS 12, Druskininkai</t>
  </si>
  <si>
    <t>NERAVŲ 39B, Druskininkai</t>
  </si>
  <si>
    <t>DRUSKININKŲ 23, Druskininkai</t>
  </si>
  <si>
    <t>LIŠKIAVOS 7, Druskininkai</t>
  </si>
  <si>
    <t>GARDINO 25, Druskininkai</t>
  </si>
  <si>
    <t>ŠILTNAMIŲ 2, Druskininkai</t>
  </si>
  <si>
    <t>LIŠKIAVOS  6, Druskininkai</t>
  </si>
  <si>
    <t>LIŠKIAVOS 3, Druskininkai</t>
  </si>
  <si>
    <t>ČIURLIONIO 88, Druskininkai</t>
  </si>
  <si>
    <t>ATEITIES 32, Druskininkai</t>
  </si>
  <si>
    <t>VERPĖJŲ 2A, Druskininkai</t>
  </si>
  <si>
    <t>ATEITIES 8, Druskininkai</t>
  </si>
  <si>
    <t>ATEITIES 18, Druskininkai</t>
  </si>
  <si>
    <t>ČIURLIONIO 54, Druskininkai</t>
  </si>
  <si>
    <t>VEISIEJŲ 13, Druskininkai</t>
  </si>
  <si>
    <t>VEISIEJŲ 11, Druskininkai</t>
  </si>
  <si>
    <t>SVEIKATOS 18, Druskininkai</t>
  </si>
  <si>
    <t>ČIURLIONIO 20, Druskininkai</t>
  </si>
  <si>
    <t>ŠILTNAMIŲ 7A, Druskininkai</t>
  </si>
  <si>
    <t>ATEITIES 2,  Druskininkai</t>
  </si>
  <si>
    <t>ČIURLIONIO 90, Druskininkai</t>
  </si>
  <si>
    <t>VYTAUTO 47, Druskininkai</t>
  </si>
  <si>
    <t>Vėjo 26b, Biržai</t>
  </si>
  <si>
    <t>Rotušės 15, Biržai</t>
  </si>
  <si>
    <t>Vytauto 24, Biržai</t>
  </si>
  <si>
    <t>Vėjo 24, Biržai</t>
  </si>
  <si>
    <t>Vilniaus 4, Biržai</t>
  </si>
  <si>
    <t>Vilniaus 77b, Biržai</t>
  </si>
  <si>
    <t>Rinkuškių 3, Biržai</t>
  </si>
  <si>
    <t>Rinkuškių 1, Biržai</t>
  </si>
  <si>
    <t>Vilniaus 39a, Biržai</t>
  </si>
  <si>
    <t>Rinkuškių 2, Biržai</t>
  </si>
  <si>
    <t>Rinkuškių 4, Biržai</t>
  </si>
  <si>
    <t>Respublikos 56, Biržai</t>
  </si>
  <si>
    <t>Rinkuškių 5, Biržai</t>
  </si>
  <si>
    <t>Vilniaus 91a, Biržai</t>
  </si>
  <si>
    <t>Rotušės 1, Biržai</t>
  </si>
  <si>
    <t>Kęstučio 4, Biržai</t>
  </si>
  <si>
    <t>Rinkuškių 7, Biržai</t>
  </si>
  <si>
    <t>Vilniaus 93a, Biržai</t>
  </si>
  <si>
    <t>Rotušės 7, Biržai</t>
  </si>
  <si>
    <t>Vytauto 33, Biržai</t>
  </si>
  <si>
    <t>Vytauto 36,  Biržai</t>
  </si>
  <si>
    <t>Basanavičiaus 18, Biržai</t>
  </si>
  <si>
    <t>Kilučių 11, Biržai</t>
  </si>
  <si>
    <t>Rotušės 19, Biržai</t>
  </si>
  <si>
    <t>Respublikos 58, Biržai</t>
  </si>
  <si>
    <t>Vytauto 14a, Biržai</t>
  </si>
  <si>
    <t>Vytauto 7, Biržai</t>
  </si>
  <si>
    <t>Kęstučio 2, Biržai</t>
  </si>
  <si>
    <t>Vytauto 6, Biržai</t>
  </si>
  <si>
    <t>Rotušės 5, Biržai</t>
  </si>
  <si>
    <t>Vilniaus 92, Biržai</t>
  </si>
  <si>
    <t>Masčio 40, Telšiai</t>
  </si>
  <si>
    <t>Rambyno 20,Telšiai</t>
  </si>
  <si>
    <t>Lygumų 49, Telšiai</t>
  </si>
  <si>
    <t>Taikos 5, Telšiai</t>
  </si>
  <si>
    <t>Dariaus ir Girėno 8, Telšiai</t>
  </si>
  <si>
    <t>Vilniaus 34, Telšiai</t>
  </si>
  <si>
    <t>Vilniaus 36, Telšiai</t>
  </si>
  <si>
    <t>Kauno 5, Telšiai</t>
  </si>
  <si>
    <t>Dariaus ir Girėno 13, Telšiai</t>
  </si>
  <si>
    <t>Vilniaus 26, Telšiai</t>
  </si>
  <si>
    <t>Žemaitės 43, Telšiai</t>
  </si>
  <si>
    <t>Kauno 3, Telšiai</t>
  </si>
  <si>
    <t>Dariaus ir Girėno 15, Telšiai</t>
  </si>
  <si>
    <t>Vilniaus 20, Telšiai</t>
  </si>
  <si>
    <t>Saulėtekio 13, Telšiai</t>
  </si>
  <si>
    <t>Žemaitės 28, Telšiai</t>
  </si>
  <si>
    <t>Lygumų 59, Telšiai</t>
  </si>
  <si>
    <t>Kauno 7, Telšiai</t>
  </si>
  <si>
    <t>Masčio 38A, Telšiai</t>
  </si>
  <si>
    <t>Sedos 23, Telšiai</t>
  </si>
  <si>
    <t>Respublikos 8, Telšiai</t>
  </si>
  <si>
    <t>Birutės 10, Telšiai</t>
  </si>
  <si>
    <t>Respublikos 73A, Telšiai</t>
  </si>
  <si>
    <t>Žemaitės 29, Telšiai</t>
  </si>
  <si>
    <t>Masčio 58, Telšiai</t>
  </si>
  <si>
    <t>Dariaus ir Girėno 6, Telšiai</t>
  </si>
  <si>
    <t>Žemaitės 59, Telšiai</t>
  </si>
  <si>
    <t>Muziejaus 16, Telšiai</t>
  </si>
  <si>
    <t>Dariaus ir Girėno 10, Telšiai</t>
  </si>
  <si>
    <t>Muziejaus 18, Telšiai</t>
  </si>
  <si>
    <t>Liepų 5, Telšiai</t>
  </si>
  <si>
    <t>Petrausko 20, Telšiai</t>
  </si>
  <si>
    <t>Aušros 7, Rainiai</t>
  </si>
  <si>
    <t>Dariaus ir Girėno 16, Telšiai</t>
  </si>
  <si>
    <t>Kretingos 51a. Palamga</t>
  </si>
  <si>
    <t>Bangų 13, Palamga</t>
  </si>
  <si>
    <t>Druskininkų 7a, Palamga</t>
  </si>
  <si>
    <t>Saulėtekio 12/10, Palanga</t>
  </si>
  <si>
    <t>Saulėtekio 18, Palanga</t>
  </si>
  <si>
    <t>Sodų 28, Palanga</t>
  </si>
  <si>
    <t>Saulėtekio 16/14, Palanga</t>
  </si>
  <si>
    <t>Medvalakio 17, Palanga</t>
  </si>
  <si>
    <t>Sodų 61, Palanga</t>
  </si>
  <si>
    <t>Žuvėdrų 6, Palanga</t>
  </si>
  <si>
    <t>Taikos 13, Palanga</t>
  </si>
  <si>
    <t>Taikos 15, Palanga</t>
  </si>
  <si>
    <t>Sodų 18, Palanga</t>
  </si>
  <si>
    <t>Vytauto 132, Palanga</t>
  </si>
  <si>
    <t>Janonio 28</t>
  </si>
  <si>
    <t>Vytauto 156</t>
  </si>
  <si>
    <t>Druskininkų 1</t>
  </si>
  <si>
    <t>Klaipėdos 62</t>
  </si>
  <si>
    <t>Žvejų 42</t>
  </si>
  <si>
    <t>Ganyklų 11, Palanga</t>
  </si>
  <si>
    <t>Ganyklų 19, Palanga</t>
  </si>
  <si>
    <t>Janonio 28, Palanga</t>
  </si>
  <si>
    <t>Vytauto 156, Palanga</t>
  </si>
  <si>
    <t>Druskininkų 1, Palanga</t>
  </si>
  <si>
    <t>Klaipėdos 62, Palanga</t>
  </si>
  <si>
    <t>Žvejų 42, Palanga</t>
  </si>
  <si>
    <t>Vytauto 144, Palanga</t>
  </si>
  <si>
    <t>Vytauto 81, Palanga</t>
  </si>
  <si>
    <t>Jūratės 26, Palanga</t>
  </si>
  <si>
    <t>Jūratės 28, Palanga</t>
  </si>
  <si>
    <t>Ganyklų 29, Palanga</t>
  </si>
  <si>
    <t>Kastyčio 38, Palanga</t>
  </si>
  <si>
    <t>Ganyklų 59, Palanga</t>
  </si>
  <si>
    <t>Ganyklų 37, Palanga</t>
  </si>
  <si>
    <t>Ganyklų 41, Palanga</t>
  </si>
  <si>
    <t>Oškinio 8, Palanga</t>
  </si>
  <si>
    <t>Mackevičiaus   29,Kelmė</t>
  </si>
  <si>
    <t>Birutės   4,Kelmė</t>
  </si>
  <si>
    <t>J.Janonio   28,Kelmė</t>
  </si>
  <si>
    <t>Birutės   3,Kelmė</t>
  </si>
  <si>
    <t>Laucevičiaus   14,Kelmė</t>
  </si>
  <si>
    <t>Žemaitės   45,Kelmė</t>
  </si>
  <si>
    <t>Raseinių   3,Kelmė</t>
  </si>
  <si>
    <t>Kooperacijos   28,Kelmė</t>
  </si>
  <si>
    <t>Raseinių   7,Kelmė</t>
  </si>
  <si>
    <t>Raseinių   5A,Kelmė</t>
  </si>
  <si>
    <t>Mackevičiaus    2,Kelmė</t>
  </si>
  <si>
    <t>Vytauto Didžiojo   84,Kelmė</t>
  </si>
  <si>
    <t>Vytauto Didžiojo   45,Kelmė</t>
  </si>
  <si>
    <t>Vytauto Didžiojo   61,Kelmė</t>
  </si>
  <si>
    <t>Molainių 26 (renov.)</t>
  </si>
  <si>
    <t>Statybininkų 3 (ren), Panevėžys</t>
  </si>
  <si>
    <t>Dariaus ir Girėno 11  (renov.), Panevėžys</t>
  </si>
  <si>
    <t>Kranto   47  (renov.), Panevėžys</t>
  </si>
  <si>
    <t>Klaipėdos 98   (renov.), Panevėžys</t>
  </si>
  <si>
    <t>Molainių 8  (renov.), Panevėžys</t>
  </si>
  <si>
    <t>Tulpių 13   (renov.), Panevėžys</t>
  </si>
  <si>
    <t>Molainių 10     (renov.), Panevėžys</t>
  </si>
  <si>
    <t>Statybininkų 13   (renov.), Panevėžys</t>
  </si>
  <si>
    <t>Aukštaičių 76    (renov.), Panevėžys</t>
  </si>
  <si>
    <t>Beržų g. 23, Panevėžys</t>
  </si>
  <si>
    <t>Vaitkaus g.  3, Panevėžys</t>
  </si>
  <si>
    <t>Parko g. 7, Panevėžys</t>
  </si>
  <si>
    <t>Smėlynės g. 57, Panevėžys</t>
  </si>
  <si>
    <t>Klaipėdos g. 112, Panevėžys</t>
  </si>
  <si>
    <t>Beržų g. 17, Panevėžys</t>
  </si>
  <si>
    <t>Statybininkų g. 11, Panevėžys</t>
  </si>
  <si>
    <t>Tulpių g. 3, Panevėžys</t>
  </si>
  <si>
    <t>Klaipėdos g. 118, Panevėžys</t>
  </si>
  <si>
    <t>Kosmonautų g. 11, Panevėžys</t>
  </si>
  <si>
    <t>Žemaičių 20, Panevėžys</t>
  </si>
  <si>
    <t>Aukštaičių 66, Panevėžys</t>
  </si>
  <si>
    <t>Sodų g. 32, Panevėžys</t>
  </si>
  <si>
    <t>Nepriklausomybės 9, Panevėžys</t>
  </si>
  <si>
    <t>Tulpių 7, Panevėžys</t>
  </si>
  <si>
    <t>Kranto 43, Panevėžys</t>
  </si>
  <si>
    <t>Margių 22, Panevėžys</t>
  </si>
  <si>
    <t>Sodų 26, Panevėžys</t>
  </si>
  <si>
    <t>Ramygalos 48, Panevėžys</t>
  </si>
  <si>
    <t>Liepų al.15, Panevėžys</t>
  </si>
  <si>
    <t>Marijonų g. 43, Panevėžys</t>
  </si>
  <si>
    <t>Ramygalos g. 15, Panevėžys</t>
  </si>
  <si>
    <t>Anykščių g. 6, Panevėžys</t>
  </si>
  <si>
    <t>Vaižganto g. 13, Panevėžys</t>
  </si>
  <si>
    <t>Nevėžio g. 24, Panevėžys</t>
  </si>
  <si>
    <t>Kisino g. 5, Panevėžys</t>
  </si>
  <si>
    <t>Janonio g. 8-10, Panevėžys</t>
  </si>
  <si>
    <t>Marijonų g. 41, Panevėžys</t>
  </si>
  <si>
    <t>Laisvės a. 4, Panevėžys</t>
  </si>
  <si>
    <t>Ukmergės g. 47, Panevėžys</t>
  </si>
  <si>
    <t>A. Vaišvilos 31 (renov.), Plungė</t>
  </si>
  <si>
    <t>A. Vaišvilos 23 (renov.), Plungė</t>
  </si>
  <si>
    <t>J.T. Vaižganto 96 (renov.), Plungė</t>
  </si>
  <si>
    <t>A. Vaišvilos 9 ( renov.), Plungė</t>
  </si>
  <si>
    <t>A.Vaišvilos 25( renov.), Plungė</t>
  </si>
  <si>
    <t>A. Jucio 12, Plungė</t>
  </si>
  <si>
    <t>A. Jucio 10, Plungė</t>
  </si>
  <si>
    <t>A. Jucio 28, Plungė</t>
  </si>
  <si>
    <t>J.T. Vaižganto 85, Plungė</t>
  </si>
  <si>
    <t>A. Jucio 20, Plungė</t>
  </si>
  <si>
    <t>V. Mačernio 16, Plungė</t>
  </si>
  <si>
    <t>A. Jucio 46, Plungė</t>
  </si>
  <si>
    <t>V. Mačernio 51, Plungė</t>
  </si>
  <si>
    <t>A. Vaišvilos 27, Plungė</t>
  </si>
  <si>
    <t>V. Mačernio 10, Plungė</t>
  </si>
  <si>
    <t>V. Mačernio 6, Plungė</t>
  </si>
  <si>
    <t>V. Mačernio 8, Plungė</t>
  </si>
  <si>
    <t>V. Mačernio 12 (dal.ren.), Plungė</t>
  </si>
  <si>
    <t>V. Mačernio 47, Plungė</t>
  </si>
  <si>
    <t>Vytauto 34, Prienai</t>
  </si>
  <si>
    <t>Stadiono 14 1L., Prienai</t>
  </si>
  <si>
    <t>Statybininkų 5 1L.,Prienai</t>
  </si>
  <si>
    <t>Mokyklos 1, Jieznas</t>
  </si>
  <si>
    <t>Pušyno 21, Prienai</t>
  </si>
  <si>
    <t>Janonio 5, Prienai</t>
  </si>
  <si>
    <t>Vaitkaus 12, Prienai</t>
  </si>
  <si>
    <t>Vytauto 22, Prienai</t>
  </si>
  <si>
    <t>Vytauto 40, Jieznas</t>
  </si>
  <si>
    <t>Stadiono 24A, Prienai</t>
  </si>
  <si>
    <t>Stadiono 20 2L., Prienai</t>
  </si>
  <si>
    <t>Stadiono 8 1L., Prienai</t>
  </si>
  <si>
    <t>Statybininkų 7 2L.,Prienai</t>
  </si>
  <si>
    <t>Statybininkų 5 2L.,Prienai</t>
  </si>
  <si>
    <t>Stadiono 22 2L., Prienai</t>
  </si>
  <si>
    <t>Stadiono 22 1L., Prienai</t>
  </si>
  <si>
    <t>Statybininkų 9 2L.,Prienai</t>
  </si>
  <si>
    <t>Vytauto 36, Prienai</t>
  </si>
  <si>
    <t>Stadiono 4 2L., Prienai</t>
  </si>
  <si>
    <t>Vytauto 4A, Prienai</t>
  </si>
  <si>
    <t>Vytauto 13, Prienai</t>
  </si>
  <si>
    <t>Vytauto 23, Prienai</t>
  </si>
  <si>
    <t>Basanavičiaus 26, Prienai</t>
  </si>
  <si>
    <t>Janonio 3, Prienai</t>
  </si>
  <si>
    <t>Stadiono 20 3L., Prienai</t>
  </si>
  <si>
    <t>Vytauto 32, Prienai</t>
  </si>
  <si>
    <t>Basanavičiaus 15, Prienai</t>
  </si>
  <si>
    <t>Stadiono 12, Prienai</t>
  </si>
  <si>
    <t>Laisvės a.3/14, Prienai</t>
  </si>
  <si>
    <t xml:space="preserve">Kęstučio 5, Prienai </t>
  </si>
  <si>
    <t>Povyliaus 10, Radviliškis</t>
  </si>
  <si>
    <t>Stiklo 10, Radviliškis</t>
  </si>
  <si>
    <t>Laisvės alėja 36, Radviliškis</t>
  </si>
  <si>
    <t>Laisvės alėja 38, Radviliškis</t>
  </si>
  <si>
    <t>Jaunystės 29, Radviliškis</t>
  </si>
  <si>
    <t>Kudirkos 2a, Radviliškis</t>
  </si>
  <si>
    <t>Kęstučio 11a, Radviliškis</t>
  </si>
  <si>
    <t>Vaižganto 30c, Radviliškis</t>
  </si>
  <si>
    <t>Gedimino 7a, Radviliškis</t>
  </si>
  <si>
    <t>Jaunystės 27, Radviliškis</t>
  </si>
  <si>
    <t>Kudirkos 6, Radviliškis</t>
  </si>
  <si>
    <t>Kaštonų 6a, Radviliškis</t>
  </si>
  <si>
    <t>Jaunystės 2, Radviliškis</t>
  </si>
  <si>
    <t>Dariaus ir Girėno 38, Radviliškis</t>
  </si>
  <si>
    <t>Kražių 12, Radviliškis</t>
  </si>
  <si>
    <t>v. Kudirkos g. 82, Šakiai</t>
  </si>
  <si>
    <t>V. Kudirkos g. 51, Šakiai</t>
  </si>
  <si>
    <t>Draugystės t. 4, Šakiai</t>
  </si>
  <si>
    <t>Bažnyčios g. 13, Šakiai</t>
  </si>
  <si>
    <t>J. Basanavičiaus g. 14, Šakiai</t>
  </si>
  <si>
    <t>J. Basanavičiaus g. 4, Šakiai</t>
  </si>
  <si>
    <t>V. Kudirkos g. 47, Šakiai</t>
  </si>
  <si>
    <t>S. Banaičio g. 3, Šakiai</t>
  </si>
  <si>
    <t>Kęstučio g. 6, Šakiai</t>
  </si>
  <si>
    <t>V. Kudirkos g. 43, Šakiai</t>
  </si>
  <si>
    <t>Vytauto g. 21, Šakiai</t>
  </si>
  <si>
    <t>V. Kudirkos g. 76, Šakiai</t>
  </si>
  <si>
    <t>Vasario 16-osios g., Šakiai</t>
  </si>
  <si>
    <t>Draugystės t. 1, Šakiai</t>
  </si>
  <si>
    <t>S. Banaičio g. 6,Šakiai</t>
  </si>
  <si>
    <t>Nepriklausomybės g. 6, Šakiai</t>
  </si>
  <si>
    <t>V. Kudirkos g. 70, Šakiai</t>
  </si>
  <si>
    <t>Šaulių g. 22, Šakiai</t>
  </si>
  <si>
    <t>V. Kudirkos g. 102, Šakiai</t>
  </si>
  <si>
    <t>V. Kudirkos g. 53, Šakiai</t>
  </si>
  <si>
    <t>Kęstučio g. 4, Šakiai</t>
  </si>
  <si>
    <t>Šaulių g. 12, Šakiai</t>
  </si>
  <si>
    <t>Šaulių g. 26, Šakiai</t>
  </si>
  <si>
    <t>V. Kudirkos g. 92, Šakiai</t>
  </si>
  <si>
    <t>V. Kudiorkos g. 102 b, Šakiai</t>
  </si>
  <si>
    <t>Vilniaus g. 202 (renov.), Šiauliai</t>
  </si>
  <si>
    <t>Parko g. 4, Šiauliai</t>
  </si>
  <si>
    <t>Birutės g. 41, Šiauliai</t>
  </si>
  <si>
    <t>Kviečių g. 40, Šiauliai</t>
  </si>
  <si>
    <t>Dainų g. 21, Šiauliai</t>
  </si>
  <si>
    <t>Dainų g. 10, Šiauliai</t>
  </si>
  <si>
    <t>Skalvių g. 5, Šiauliai</t>
  </si>
  <si>
    <t>Dainų g. 66, Šiauliai</t>
  </si>
  <si>
    <t>Dainų g. 52, Šiauliai</t>
  </si>
  <si>
    <t>K. Korsako g. 105, Šiauliai</t>
  </si>
  <si>
    <t>Dainų g. 8, Šiauliai</t>
  </si>
  <si>
    <t>Gytarių g. 16 (renov.), Šiauliai</t>
  </si>
  <si>
    <t>Dainų g. 50, Šiauliai</t>
  </si>
  <si>
    <t>Dainų g. 5, Šiauliai</t>
  </si>
  <si>
    <t>Tiesos g. 4, Šiauliai</t>
  </si>
  <si>
    <t>Gytarių g. 13, Šiauliai</t>
  </si>
  <si>
    <t>Dainų g. 20, Šiauliai</t>
  </si>
  <si>
    <t>Dainų g. 48a, Šiauliai</t>
  </si>
  <si>
    <t>Lyros g. 4, Šiauliai</t>
  </si>
  <si>
    <t>Lyros g. 8, Šiauliai</t>
  </si>
  <si>
    <t>Rasos g. 22, Šiauliai</t>
  </si>
  <si>
    <t>Vytauto g. 151, Šiauliai</t>
  </si>
  <si>
    <t>Dvaro g. 49, Šiauliai</t>
  </si>
  <si>
    <t>K. Korsako g. 36, Šiauliai</t>
  </si>
  <si>
    <t>Vytauto g. 147, Šiauliai</t>
  </si>
  <si>
    <t>Energetikų g. 6, Šiauliai</t>
  </si>
  <si>
    <t>Aušros al. 13, Šiauliai</t>
  </si>
  <si>
    <t>Radviliškio g. 68, Šiauliai</t>
  </si>
  <si>
    <t>Tilžės g. 65, Šiauliai</t>
  </si>
  <si>
    <t>Aukštoji g. 20, Šiauliai</t>
  </si>
  <si>
    <t>Aušros al. 51A, Šiauliai</t>
  </si>
  <si>
    <t>Vilniaus g. 237,Šiauliai</t>
  </si>
  <si>
    <t>Energetikų g. 12, Šiauliai</t>
  </si>
  <si>
    <t>Vilniaus g. 38, Šiauliai</t>
  </si>
  <si>
    <t>Kelmės g. 1A, Šiauliai</t>
  </si>
  <si>
    <t>Vilniaus g. 271, Šiauliai</t>
  </si>
  <si>
    <t>Vytauto g. 98, Šiauliai</t>
  </si>
  <si>
    <t>P. Višinskio g. 37, Šiauliai</t>
  </si>
  <si>
    <t>P. Cvirkos g. 75, Šiauliai</t>
  </si>
  <si>
    <t>Tilžės g. 168, Šiauliai</t>
  </si>
  <si>
    <t>Birutės 45, Trakai</t>
  </si>
  <si>
    <t>Vienuolyno 7, Trakai</t>
  </si>
  <si>
    <t>Kilimų 6, Lentvaris</t>
  </si>
  <si>
    <t>N.Sodybos 36a,Lentvaris</t>
  </si>
  <si>
    <t>Lauko 12, Lentvaris</t>
  </si>
  <si>
    <t>Geležinkelio 32, Lentvaris</t>
  </si>
  <si>
    <t>Lauko 8, Lentvaris</t>
  </si>
  <si>
    <t>Sodų 23a, Lentvaris</t>
  </si>
  <si>
    <t>Klevų 387a, Lentvaris</t>
  </si>
  <si>
    <t>Vytauto 46, Trakai</t>
  </si>
  <si>
    <t>Vytauto 72, Trakai</t>
  </si>
  <si>
    <t>Vytauto 78, Trakai</t>
  </si>
  <si>
    <t>Mindaugo 8, Trakai</t>
  </si>
  <si>
    <t>Mindaugo 1b, Trakai</t>
  </si>
  <si>
    <t>N.Sodybos 36, Lentvaris</t>
  </si>
  <si>
    <t>Pakalnės 23, Lentvaris</t>
  </si>
  <si>
    <t>Ežero 12, Lentvaris</t>
  </si>
  <si>
    <t>Ežero 8, Lentvaris</t>
  </si>
  <si>
    <t>Klevų al. 28, Lentvaris</t>
  </si>
  <si>
    <t>Vytauto 6, Lentvaris</t>
  </si>
  <si>
    <t>Vienuolyno 3, Trakai</t>
  </si>
  <si>
    <t>Pakalnės 27, Lentvaris</t>
  </si>
  <si>
    <t>Tujų 1, Lentvaris</t>
  </si>
  <si>
    <t>Vytauto 8, Lentvaris</t>
  </si>
  <si>
    <t>Geležinkelio 26, Lentvaris</t>
  </si>
  <si>
    <t>Konduktorių 6a,Lentvaris</t>
  </si>
  <si>
    <t>Pakalnės 24, Lentvaris</t>
  </si>
  <si>
    <t>Bažnyčios 23, Lentvaris</t>
  </si>
  <si>
    <t>N.Sodybos 27,Lentvaris</t>
  </si>
  <si>
    <t>N.Sodybos 38, Lentvaris</t>
  </si>
  <si>
    <t>Krašuonos g. 13, Utena</t>
  </si>
  <si>
    <t>Užpalių g. 84, Utena</t>
  </si>
  <si>
    <t>Aukštakalnio g. 108, Utena</t>
  </si>
  <si>
    <t>Aušros g. 56, Utena</t>
  </si>
  <si>
    <t>Aušros g. 69 II k., Utena</t>
  </si>
  <si>
    <t>Aukštaičių g. 1, Utena</t>
  </si>
  <si>
    <t>Aušros g. 93  I k., Utena</t>
  </si>
  <si>
    <t>Kampo g. 3, Utena</t>
  </si>
  <si>
    <t>Aušros g. 94, Utena</t>
  </si>
  <si>
    <t>Aušros g. 71 II k., Utena</t>
  </si>
  <si>
    <t>Smėlio g. 24-26, Utena</t>
  </si>
  <si>
    <t>Taikos g. 27, Utena</t>
  </si>
  <si>
    <t>Krašuonos g. 7, Utena</t>
  </si>
  <si>
    <t>Smėlio g. 16, Utena</t>
  </si>
  <si>
    <t>Vaižganto g. 12, Utena</t>
  </si>
  <si>
    <t>Sėlių g. 63, Utena</t>
  </si>
  <si>
    <t>Vaižganto g. 62, Utena</t>
  </si>
  <si>
    <t>Smėlio g. 18, Utena</t>
  </si>
  <si>
    <t>Taikos g. 23, Utena</t>
  </si>
  <si>
    <t>Aušros g. 68, Utena</t>
  </si>
  <si>
    <t>Aušros g. 82, Utena</t>
  </si>
  <si>
    <t>Taikos g. 41, Utena</t>
  </si>
  <si>
    <t>Taikos g. 19, Utena</t>
  </si>
  <si>
    <t>Aukštakalnio g. 66, Utena</t>
  </si>
  <si>
    <t>Basanavičiaus g. 102, Utena</t>
  </si>
  <si>
    <t>Aušros g. 28, Utena</t>
  </si>
  <si>
    <t>Vytauto a. 2, Utena</t>
  </si>
  <si>
    <t>Basanavičiaus g. 108, Utena</t>
  </si>
  <si>
    <t>Ežero g. 5, Utena</t>
  </si>
  <si>
    <t>Aukštakalnio g. 114, Utena</t>
  </si>
  <si>
    <t>Vaižganto g. 34a, Utena</t>
  </si>
  <si>
    <t>Taikos g. 9, Utena</t>
  </si>
  <si>
    <t>Bažnyčios g. 4, Utena</t>
  </si>
  <si>
    <t>Aušros g. 2, Utena</t>
  </si>
  <si>
    <t>Aukštakalnio g. 10,12, Utena</t>
  </si>
  <si>
    <t>Vaižganto g. 36, Utena</t>
  </si>
  <si>
    <t>Aušros g. 95 II k., Utena</t>
  </si>
  <si>
    <t>Utenio a. 5, Utena</t>
  </si>
  <si>
    <t>Taikos g. 65, Utena</t>
  </si>
  <si>
    <t>Dzūkų 17, Varėna</t>
  </si>
  <si>
    <t>J.Basanavičiaus 30, Varėna</t>
  </si>
  <si>
    <t>Vasario 16 4, Varėna</t>
  </si>
  <si>
    <t>Vasario 16 6, Varėna</t>
  </si>
  <si>
    <t>J.Basanavičiaus 21, Varėna</t>
  </si>
  <si>
    <t>renov.</t>
  </si>
  <si>
    <t>Sporto 14, Varėna</t>
  </si>
  <si>
    <t>Vasario 16 8, Varėna</t>
  </si>
  <si>
    <t>Vasario 16 10, Varėna</t>
  </si>
  <si>
    <t>Vytauto 15, Varėna</t>
  </si>
  <si>
    <t>Voronecko 6, Varėna</t>
  </si>
  <si>
    <t>Dzūkų 3, Varėna</t>
  </si>
  <si>
    <t>Dzūkų 44, Varėna</t>
  </si>
  <si>
    <t>J.Basanavičiaus 3, Varėna</t>
  </si>
  <si>
    <t>J.Basanavičiaus 15, Varėna</t>
  </si>
  <si>
    <t>M.K.Čiurlionio 55, Varėna</t>
  </si>
  <si>
    <t>Kalno 19, Varėna</t>
  </si>
  <si>
    <t>Naujųjų Valkininkų 1, Varėna</t>
  </si>
  <si>
    <t>Vytauto 4, Varėna</t>
  </si>
  <si>
    <t>Vytauto 32, Varėna</t>
  </si>
  <si>
    <t>Voronecko 3, Varėna</t>
  </si>
  <si>
    <t>Dzūkų 15, Varėna</t>
  </si>
  <si>
    <t>Dzūkų 66, Varėna</t>
  </si>
  <si>
    <t>Kalno 11, Varėna</t>
  </si>
  <si>
    <t>Marcinkonių 18, Varėna</t>
  </si>
  <si>
    <t>M.K.Čiurlionio 10A, Varėna</t>
  </si>
  <si>
    <t>Savanorių 44, Varėna</t>
  </si>
  <si>
    <t>Sporto 6, Varėna</t>
  </si>
  <si>
    <t>Vytauto 7, Varėna</t>
  </si>
  <si>
    <t>Vytauto 9, Varėna</t>
  </si>
  <si>
    <t>Žalioji 21, Varėna</t>
  </si>
  <si>
    <t>Aušros 10, Varėna</t>
  </si>
  <si>
    <t>Dzūkų 21, Varėna</t>
  </si>
  <si>
    <t>Dzūkų 21 A, Varėna</t>
  </si>
  <si>
    <t>J.Basanavičiaus 6, Varėna</t>
  </si>
  <si>
    <t>Marcinkonių 6, Varėna</t>
  </si>
  <si>
    <t>Melioratorių 7, Varėna</t>
  </si>
  <si>
    <t>Melioratorių 9, Varėna</t>
  </si>
  <si>
    <t>Vorornecko 5, Varėna</t>
  </si>
  <si>
    <t>Žalioji 31, Varėna</t>
  </si>
  <si>
    <t>Vasario 16 13, Varėna</t>
  </si>
  <si>
    <t>Sviliškių g. 4,6, Vilnius</t>
  </si>
  <si>
    <t>Fizikų g. 6, Vilnius</t>
  </si>
  <si>
    <t>Perkūnkiemio g. 9, Vilnius</t>
  </si>
  <si>
    <t>Pajautos g. 13, Vilnius</t>
  </si>
  <si>
    <t>Pavilnionių g. 41, Vilnius</t>
  </si>
  <si>
    <t>Žirmūnų g. 3, Vilnius</t>
  </si>
  <si>
    <t>J. Kubiliaus g. 4, Vilnius</t>
  </si>
  <si>
    <t>J.Franko g. 4, Vilnius</t>
  </si>
  <si>
    <t>Bajorų kelias 3, Vilnius</t>
  </si>
  <si>
    <t>Perkūnkiemio g. 45, Vilnius</t>
  </si>
  <si>
    <t>Karaliaučiaus g. 16C, Vilnius</t>
  </si>
  <si>
    <t>P.Smuglevičiaus g. 6, Vilnius</t>
  </si>
  <si>
    <t>Karaliaučiaus g. 16a, Vilnius</t>
  </si>
  <si>
    <t>M.Marcinkevičiaus g. 29, Vilnius</t>
  </si>
  <si>
    <t>Bitininkų g. 4C, Vilnius</t>
  </si>
  <si>
    <t>Papilėnų g. 16, Vilnius</t>
  </si>
  <si>
    <t>M.K.Čiurlionio g. 70/16, Vilnius</t>
  </si>
  <si>
    <t>J.Basanavičiaus g. 25A, Vilnius</t>
  </si>
  <si>
    <t>Ūmėdžių g. 80, 82, Vilnius</t>
  </si>
  <si>
    <t>Laisvės pr. 85, Vilnius</t>
  </si>
  <si>
    <t>Filaretų g. 18, 20, Vilnius</t>
  </si>
  <si>
    <t>Linksmoji g. 77, Vilnius</t>
  </si>
  <si>
    <t>Musninkų g. 20, Vilnius</t>
  </si>
  <si>
    <t>Šeškinės g. 63, Vilnius</t>
  </si>
  <si>
    <t>Naugarduko g. 50A, Vilnius</t>
  </si>
  <si>
    <t>Rygos g. 34, 36, 38, Vilnius</t>
  </si>
  <si>
    <t>Taikos g. 126, 124, Vilnius</t>
  </si>
  <si>
    <t>Gelvonų g. 3, Vilnius</t>
  </si>
  <si>
    <t>S.Stanevičiaus g. 8, Vilnius</t>
  </si>
  <si>
    <t>Ukmergės g. 228, Vilnius</t>
  </si>
  <si>
    <t>P.Vileišio g. 16, Vilnius</t>
  </si>
  <si>
    <t>Tramvajų g. 4, Vilnius</t>
  </si>
  <si>
    <t>Parko g. 18, Vilnius</t>
  </si>
  <si>
    <t>Sėlių g. 43, Vilnius</t>
  </si>
  <si>
    <t>A.Domaševičiaus g. 3, Vilnius</t>
  </si>
  <si>
    <t>Rinktinės g. 36, Vilnius</t>
  </si>
  <si>
    <t>Popieriaus g. 82, Vilnius</t>
  </si>
  <si>
    <t>J.Tiškevičiaus g. 6, Vilnius</t>
  </si>
  <si>
    <t>V.Grybo g. 24, Vilnius</t>
  </si>
  <si>
    <t>Tilto g. 10,12, Vilnius</t>
  </si>
  <si>
    <t>P.Vileišio g. 11B, Vilnius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</si>
</sst>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0000"/>
    <numFmt numFmtId="176" formatCode="0.0%"/>
    <numFmt numFmtId="177" formatCode="0.000000"/>
    <numFmt numFmtId="178" formatCode="0.00;\-0.00;\-"/>
  </numFmts>
  <fonts count="48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2" fontId="1" fillId="30" borderId="10" xfId="0" applyNumberFormat="1" applyFont="1" applyFill="1" applyBorder="1" applyAlignment="1">
      <alignment horizontal="center" vertical="center"/>
    </xf>
    <xf numFmtId="2" fontId="1" fillId="30" borderId="13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2" fontId="1" fillId="34" borderId="13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left"/>
    </xf>
    <xf numFmtId="0" fontId="1" fillId="40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7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6" borderId="10" xfId="0" applyFont="1" applyFill="1" applyBorder="1" applyAlignment="1">
      <alignment horizontal="center" vertical="center" textRotation="90"/>
    </xf>
    <xf numFmtId="0" fontId="10" fillId="36" borderId="13" xfId="0" applyFont="1" applyFill="1" applyBorder="1" applyAlignment="1">
      <alignment horizontal="center" vertical="center" textRotation="90"/>
    </xf>
    <xf numFmtId="0" fontId="10" fillId="38" borderId="14" xfId="0" applyFont="1" applyFill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10" fillId="41" borderId="10" xfId="0" applyFont="1" applyFill="1" applyBorder="1" applyAlignment="1">
      <alignment/>
    </xf>
    <xf numFmtId="0" fontId="10" fillId="41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left"/>
    </xf>
    <xf numFmtId="1" fontId="1" fillId="37" borderId="10" xfId="0" applyNumberFormat="1" applyFont="1" applyFill="1" applyBorder="1" applyAlignment="1">
      <alignment horizontal="left"/>
    </xf>
    <xf numFmtId="1" fontId="1" fillId="30" borderId="10" xfId="0" applyNumberFormat="1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1" fillId="30" borderId="10" xfId="0" applyFont="1" applyFill="1" applyBorder="1" applyAlignment="1">
      <alignment horizontal="left"/>
    </xf>
    <xf numFmtId="0" fontId="1" fillId="36" borderId="13" xfId="0" applyFont="1" applyFill="1" applyBorder="1" applyAlignment="1">
      <alignment/>
    </xf>
    <xf numFmtId="0" fontId="1" fillId="38" borderId="14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174" fontId="1" fillId="38" borderId="16" xfId="0" applyNumberFormat="1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left"/>
    </xf>
    <xf numFmtId="0" fontId="1" fillId="39" borderId="14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1" fillId="38" borderId="17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0" borderId="10" xfId="0" applyFont="1" applyFill="1" applyBorder="1" applyAlignment="1">
      <alignment horizontal="center" vertical="center"/>
    </xf>
    <xf numFmtId="173" fontId="1" fillId="30" borderId="10" xfId="0" applyNumberFormat="1" applyFont="1" applyFill="1" applyBorder="1" applyAlignment="1">
      <alignment horizontal="center" vertical="center"/>
    </xf>
    <xf numFmtId="2" fontId="6" fillId="30" borderId="10" xfId="0" applyNumberFormat="1" applyFont="1" applyFill="1" applyBorder="1" applyAlignment="1">
      <alignment horizontal="left" vertical="top" wrapText="1"/>
    </xf>
    <xf numFmtId="0" fontId="1" fillId="40" borderId="14" xfId="0" applyFont="1" applyFill="1" applyBorder="1" applyAlignment="1">
      <alignment horizontal="left"/>
    </xf>
    <xf numFmtId="0" fontId="1" fillId="40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/>
    </xf>
    <xf numFmtId="0" fontId="1" fillId="34" borderId="14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/>
    </xf>
    <xf numFmtId="174" fontId="1" fillId="37" borderId="16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74" fontId="1" fillId="37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left"/>
    </xf>
    <xf numFmtId="173" fontId="1" fillId="37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37" borderId="14" xfId="0" applyNumberFormat="1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left"/>
    </xf>
    <xf numFmtId="0" fontId="1" fillId="45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left"/>
    </xf>
    <xf numFmtId="0" fontId="1" fillId="47" borderId="10" xfId="0" applyFont="1" applyFill="1" applyBorder="1" applyAlignment="1">
      <alignment horizontal="left"/>
    </xf>
    <xf numFmtId="0" fontId="1" fillId="45" borderId="10" xfId="0" applyFont="1" applyFill="1" applyBorder="1" applyAlignment="1">
      <alignment horizontal="left"/>
    </xf>
    <xf numFmtId="174" fontId="6" fillId="37" borderId="10" xfId="0" applyNumberFormat="1" applyFont="1" applyFill="1" applyBorder="1" applyAlignment="1">
      <alignment horizontal="center" vertical="center"/>
    </xf>
    <xf numFmtId="2" fontId="1" fillId="45" borderId="10" xfId="0" applyNumberFormat="1" applyFont="1" applyFill="1" applyBorder="1" applyAlignment="1">
      <alignment horizontal="center" vertical="center"/>
    </xf>
    <xf numFmtId="173" fontId="1" fillId="45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173" fontId="1" fillId="36" borderId="10" xfId="0" applyNumberFormat="1" applyFont="1" applyFill="1" applyBorder="1" applyAlignment="1">
      <alignment horizontal="center" vertical="center"/>
    </xf>
    <xf numFmtId="174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173" fontId="1" fillId="44" borderId="10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1" fontId="1" fillId="44" borderId="10" xfId="0" applyNumberFormat="1" applyFont="1" applyFill="1" applyBorder="1" applyAlignment="1">
      <alignment horizontal="center" vertical="center"/>
    </xf>
    <xf numFmtId="2" fontId="1" fillId="44" borderId="10" xfId="0" applyNumberFormat="1" applyFont="1" applyFill="1" applyBorder="1" applyAlignment="1">
      <alignment horizontal="center" vertical="center"/>
    </xf>
    <xf numFmtId="171" fontId="1" fillId="37" borderId="10" xfId="42" applyFont="1" applyFill="1" applyBorder="1" applyAlignment="1">
      <alignment horizontal="center" vertical="center"/>
    </xf>
    <xf numFmtId="172" fontId="1" fillId="37" borderId="10" xfId="0" applyNumberFormat="1" applyFont="1" applyFill="1" applyBorder="1" applyAlignment="1">
      <alignment horizontal="center" vertical="center"/>
    </xf>
    <xf numFmtId="172" fontId="1" fillId="45" borderId="10" xfId="0" applyNumberFormat="1" applyFont="1" applyFill="1" applyBorder="1" applyAlignment="1">
      <alignment horizontal="center" vertical="center"/>
    </xf>
    <xf numFmtId="1" fontId="1" fillId="48" borderId="10" xfId="0" applyNumberFormat="1" applyFont="1" applyFill="1" applyBorder="1" applyAlignment="1">
      <alignment horizontal="center" vertical="center"/>
    </xf>
    <xf numFmtId="172" fontId="1" fillId="36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 wrapText="1"/>
    </xf>
    <xf numFmtId="2" fontId="6" fillId="37" borderId="10" xfId="0" applyNumberFormat="1" applyFont="1" applyFill="1" applyBorder="1" applyAlignment="1">
      <alignment horizontal="center" vertical="center"/>
    </xf>
    <xf numFmtId="2" fontId="1" fillId="46" borderId="10" xfId="0" applyNumberFormat="1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2" fontId="1" fillId="43" borderId="10" xfId="0" applyNumberFormat="1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2" fontId="1" fillId="47" borderId="10" xfId="0" applyNumberFormat="1" applyFont="1" applyFill="1" applyBorder="1" applyAlignment="1">
      <alignment horizontal="center" vertical="center"/>
    </xf>
    <xf numFmtId="2" fontId="6" fillId="37" borderId="10" xfId="55" applyNumberFormat="1" applyFont="1" applyFill="1" applyBorder="1" applyAlignment="1">
      <alignment horizontal="center" vertical="center"/>
      <protection/>
    </xf>
    <xf numFmtId="2" fontId="6" fillId="37" borderId="10" xfId="56" applyNumberFormat="1" applyFont="1" applyFill="1" applyBorder="1" applyAlignment="1">
      <alignment horizontal="center" vertical="center"/>
      <protection/>
    </xf>
    <xf numFmtId="2" fontId="6" fillId="37" borderId="10" xfId="56" applyNumberFormat="1" applyFont="1" applyFill="1" applyBorder="1" applyAlignment="1">
      <alignment horizontal="center" vertical="center" wrapText="1"/>
      <protection/>
    </xf>
    <xf numFmtId="178" fontId="6" fillId="37" borderId="10" xfId="56" applyNumberFormat="1" applyFont="1" applyFill="1" applyBorder="1" applyAlignment="1">
      <alignment horizontal="center" vertical="center" wrapText="1"/>
      <protection/>
    </xf>
    <xf numFmtId="2" fontId="1" fillId="37" borderId="10" xfId="55" applyNumberFormat="1" applyFont="1" applyFill="1" applyBorder="1" applyAlignment="1">
      <alignment horizontal="center" vertical="center"/>
      <protection/>
    </xf>
    <xf numFmtId="2" fontId="1" fillId="37" borderId="10" xfId="56" applyNumberFormat="1" applyFont="1" applyFill="1" applyBorder="1" applyAlignment="1">
      <alignment horizontal="center" vertical="center" wrapText="1"/>
      <protection/>
    </xf>
    <xf numFmtId="178" fontId="1" fillId="37" borderId="10" xfId="56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174" fontId="1" fillId="34" borderId="14" xfId="0" applyNumberFormat="1" applyFont="1" applyFill="1" applyBorder="1" applyAlignment="1">
      <alignment horizontal="center" vertical="center"/>
    </xf>
    <xf numFmtId="173" fontId="1" fillId="34" borderId="10" xfId="0" applyNumberFormat="1" applyFont="1" applyFill="1" applyBorder="1" applyAlignment="1">
      <alignment horizontal="center" vertical="center"/>
    </xf>
    <xf numFmtId="174" fontId="1" fillId="34" borderId="13" xfId="0" applyNumberFormat="1" applyFont="1" applyFill="1" applyBorder="1" applyAlignment="1">
      <alignment horizontal="center" vertical="center"/>
    </xf>
    <xf numFmtId="173" fontId="1" fillId="34" borderId="13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175" fontId="1" fillId="34" borderId="10" xfId="0" applyNumberFormat="1" applyFont="1" applyFill="1" applyBorder="1" applyAlignment="1">
      <alignment horizontal="center" vertical="center"/>
    </xf>
    <xf numFmtId="2" fontId="1" fillId="34" borderId="10" xfId="42" applyNumberFormat="1" applyFont="1" applyFill="1" applyBorder="1" applyAlignment="1">
      <alignment horizontal="center" vertical="center"/>
    </xf>
    <xf numFmtId="171" fontId="1" fillId="34" borderId="10" xfId="42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2" fontId="6" fillId="34" borderId="10" xfId="55" applyNumberFormat="1" applyFont="1" applyFill="1" applyBorder="1" applyAlignment="1">
      <alignment horizontal="center" vertical="center"/>
      <protection/>
    </xf>
    <xf numFmtId="2" fontId="6" fillId="34" borderId="10" xfId="56" applyNumberFormat="1" applyFont="1" applyFill="1" applyBorder="1" applyAlignment="1">
      <alignment horizontal="center" vertical="center" wrapText="1"/>
      <protection/>
    </xf>
    <xf numFmtId="178" fontId="6" fillId="34" borderId="10" xfId="56" applyNumberFormat="1" applyFont="1" applyFill="1" applyBorder="1" applyAlignment="1">
      <alignment horizontal="center" vertical="center" wrapText="1"/>
      <protection/>
    </xf>
    <xf numFmtId="2" fontId="6" fillId="34" borderId="10" xfId="56" applyNumberFormat="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40" borderId="2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2" fontId="1" fillId="40" borderId="10" xfId="0" applyNumberFormat="1" applyFont="1" applyFill="1" applyBorder="1" applyAlignment="1">
      <alignment horizontal="center" vertical="center"/>
    </xf>
    <xf numFmtId="172" fontId="1" fillId="40" borderId="10" xfId="0" applyNumberFormat="1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2" fontId="1" fillId="30" borderId="14" xfId="0" applyNumberFormat="1" applyFont="1" applyFill="1" applyBorder="1" applyAlignment="1">
      <alignment horizontal="center" vertical="center"/>
    </xf>
    <xf numFmtId="173" fontId="1" fillId="49" borderId="14" xfId="0" applyNumberFormat="1" applyFont="1" applyFill="1" applyBorder="1" applyAlignment="1">
      <alignment horizontal="center" vertical="center"/>
    </xf>
    <xf numFmtId="1" fontId="1" fillId="30" borderId="14" xfId="0" applyNumberFormat="1" applyFont="1" applyFill="1" applyBorder="1" applyAlignment="1">
      <alignment horizontal="center" vertical="center"/>
    </xf>
    <xf numFmtId="173" fontId="1" fillId="30" borderId="14" xfId="0" applyNumberFormat="1" applyFont="1" applyFill="1" applyBorder="1" applyAlignment="1">
      <alignment horizontal="center" vertical="center"/>
    </xf>
    <xf numFmtId="174" fontId="1" fillId="30" borderId="14" xfId="0" applyNumberFormat="1" applyFont="1" applyFill="1" applyBorder="1" applyAlignment="1">
      <alignment horizontal="center" vertical="center"/>
    </xf>
    <xf numFmtId="174" fontId="1" fillId="30" borderId="10" xfId="0" applyNumberFormat="1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2" fontId="1" fillId="41" borderId="10" xfId="0" applyNumberFormat="1" applyFont="1" applyFill="1" applyBorder="1" applyAlignment="1">
      <alignment horizontal="center" vertical="center"/>
    </xf>
    <xf numFmtId="174" fontId="1" fillId="41" borderId="10" xfId="0" applyNumberFormat="1" applyFont="1" applyFill="1" applyBorder="1" applyAlignment="1">
      <alignment horizontal="center" vertical="center"/>
    </xf>
    <xf numFmtId="174" fontId="6" fillId="30" borderId="10" xfId="0" applyNumberFormat="1" applyFont="1" applyFill="1" applyBorder="1" applyAlignment="1">
      <alignment horizontal="center" vertical="center"/>
    </xf>
    <xf numFmtId="173" fontId="1" fillId="41" borderId="10" xfId="0" applyNumberFormat="1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2" fontId="1" fillId="49" borderId="10" xfId="0" applyNumberFormat="1" applyFont="1" applyFill="1" applyBorder="1" applyAlignment="1">
      <alignment horizontal="center" vertical="center"/>
    </xf>
    <xf numFmtId="2" fontId="6" fillId="30" borderId="10" xfId="0" applyNumberFormat="1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172" fontId="1" fillId="41" borderId="10" xfId="0" applyNumberFormat="1" applyFont="1" applyFill="1" applyBorder="1" applyAlignment="1">
      <alignment horizontal="center" vertical="center"/>
    </xf>
    <xf numFmtId="172" fontId="1" fillId="30" borderId="10" xfId="0" applyNumberFormat="1" applyFont="1" applyFill="1" applyBorder="1" applyAlignment="1">
      <alignment horizontal="center" vertical="center"/>
    </xf>
    <xf numFmtId="173" fontId="1" fillId="30" borderId="13" xfId="0" applyNumberFormat="1" applyFont="1" applyFill="1" applyBorder="1" applyAlignment="1">
      <alignment horizontal="center" vertical="center"/>
    </xf>
    <xf numFmtId="174" fontId="1" fillId="30" borderId="13" xfId="0" applyNumberFormat="1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4" fontId="6" fillId="30" borderId="10" xfId="0" applyNumberFormat="1" applyFont="1" applyFill="1" applyBorder="1" applyAlignment="1">
      <alignment horizontal="center" vertical="center" wrapText="1"/>
    </xf>
    <xf numFmtId="175" fontId="1" fillId="30" borderId="10" xfId="0" applyNumberFormat="1" applyFont="1" applyFill="1" applyBorder="1" applyAlignment="1">
      <alignment horizontal="center" vertical="center"/>
    </xf>
    <xf numFmtId="0" fontId="1" fillId="50" borderId="10" xfId="0" applyFont="1" applyFill="1" applyBorder="1" applyAlignment="1">
      <alignment horizontal="center" vertical="center"/>
    </xf>
    <xf numFmtId="2" fontId="6" fillId="30" borderId="10" xfId="55" applyNumberFormat="1" applyFont="1" applyFill="1" applyBorder="1" applyAlignment="1">
      <alignment horizontal="center" vertical="center"/>
      <protection/>
    </xf>
    <xf numFmtId="2" fontId="6" fillId="30" borderId="10" xfId="56" applyNumberFormat="1" applyFont="1" applyFill="1" applyBorder="1" applyAlignment="1">
      <alignment horizontal="center" vertical="center"/>
      <protection/>
    </xf>
    <xf numFmtId="2" fontId="6" fillId="30" borderId="10" xfId="56" applyNumberFormat="1" applyFont="1" applyFill="1" applyBorder="1" applyAlignment="1">
      <alignment horizontal="center" vertical="center" wrapText="1"/>
      <protection/>
    </xf>
    <xf numFmtId="178" fontId="6" fillId="30" borderId="10" xfId="56" applyNumberFormat="1" applyFont="1" applyFill="1" applyBorder="1" applyAlignment="1">
      <alignment horizontal="center" vertical="center" wrapText="1"/>
      <protection/>
    </xf>
    <xf numFmtId="0" fontId="1" fillId="49" borderId="20" xfId="0" applyFont="1" applyFill="1" applyBorder="1" applyAlignment="1">
      <alignment horizontal="left"/>
    </xf>
    <xf numFmtId="0" fontId="1" fillId="30" borderId="11" xfId="0" applyFont="1" applyFill="1" applyBorder="1" applyAlignment="1">
      <alignment/>
    </xf>
    <xf numFmtId="1" fontId="1" fillId="30" borderId="11" xfId="0" applyNumberFormat="1" applyFont="1" applyFill="1" applyBorder="1" applyAlignment="1">
      <alignment horizontal="left"/>
    </xf>
    <xf numFmtId="0" fontId="1" fillId="30" borderId="11" xfId="0" applyFont="1" applyFill="1" applyBorder="1" applyAlignment="1">
      <alignment horizontal="left"/>
    </xf>
    <xf numFmtId="0" fontId="1" fillId="50" borderId="11" xfId="0" applyFont="1" applyFill="1" applyBorder="1" applyAlignment="1">
      <alignment horizontal="left"/>
    </xf>
    <xf numFmtId="2" fontId="6" fillId="30" borderId="11" xfId="0" applyNumberFormat="1" applyFont="1" applyFill="1" applyBorder="1" applyAlignment="1">
      <alignment horizontal="left" vertical="top" wrapText="1"/>
    </xf>
    <xf numFmtId="2" fontId="1" fillId="35" borderId="18" xfId="0" applyNumberFormat="1" applyFont="1" applyFill="1" applyBorder="1" applyAlignment="1">
      <alignment horizontal="center" vertical="center"/>
    </xf>
    <xf numFmtId="173" fontId="1" fillId="49" borderId="10" xfId="0" applyNumberFormat="1" applyFont="1" applyFill="1" applyBorder="1" applyAlignment="1">
      <alignment horizontal="center" vertical="center"/>
    </xf>
    <xf numFmtId="171" fontId="1" fillId="30" borderId="10" xfId="42" applyFont="1" applyFill="1" applyBorder="1" applyAlignment="1">
      <alignment horizontal="center" vertical="center"/>
    </xf>
    <xf numFmtId="0" fontId="1" fillId="51" borderId="10" xfId="0" applyFont="1" applyFill="1" applyBorder="1" applyAlignment="1">
      <alignment horizontal="center" vertical="center"/>
    </xf>
    <xf numFmtId="2" fontId="1" fillId="51" borderId="10" xfId="0" applyNumberFormat="1" applyFont="1" applyFill="1" applyBorder="1" applyAlignment="1">
      <alignment horizontal="center" vertical="center"/>
    </xf>
    <xf numFmtId="173" fontId="1" fillId="51" borderId="10" xfId="0" applyNumberFormat="1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left"/>
    </xf>
    <xf numFmtId="0" fontId="1" fillId="51" borderId="10" xfId="0" applyFont="1" applyFill="1" applyBorder="1" applyAlignment="1">
      <alignment horizontal="left"/>
    </xf>
    <xf numFmtId="0" fontId="1" fillId="38" borderId="2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42" borderId="11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174" fontId="1" fillId="38" borderId="10" xfId="0" applyNumberFormat="1" applyFont="1" applyFill="1" applyBorder="1" applyAlignment="1">
      <alignment horizontal="center" vertical="center"/>
    </xf>
    <xf numFmtId="0" fontId="1" fillId="52" borderId="10" xfId="0" applyFont="1" applyFill="1" applyBorder="1" applyAlignment="1">
      <alignment horizontal="left"/>
    </xf>
    <xf numFmtId="4" fontId="6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173" fontId="1" fillId="38" borderId="10" xfId="0" applyNumberFormat="1" applyFont="1" applyFill="1" applyBorder="1" applyAlignment="1">
      <alignment horizontal="center" vertical="center"/>
    </xf>
    <xf numFmtId="174" fontId="1" fillId="35" borderId="10" xfId="0" applyNumberFormat="1" applyFont="1" applyFill="1" applyBorder="1" applyAlignment="1">
      <alignment horizontal="center" vertical="center"/>
    </xf>
    <xf numFmtId="174" fontId="6" fillId="38" borderId="10" xfId="0" applyNumberFormat="1" applyFont="1" applyFill="1" applyBorder="1" applyAlignment="1">
      <alignment horizontal="center" vertical="center"/>
    </xf>
    <xf numFmtId="174" fontId="6" fillId="35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/>
    </xf>
    <xf numFmtId="1" fontId="1" fillId="39" borderId="10" xfId="0" applyNumberFormat="1" applyFont="1" applyFill="1" applyBorder="1" applyAlignment="1">
      <alignment horizontal="center" vertical="center"/>
    </xf>
    <xf numFmtId="4" fontId="1" fillId="38" borderId="10" xfId="0" applyNumberFormat="1" applyFont="1" applyFill="1" applyBorder="1" applyAlignment="1">
      <alignment horizontal="center" vertical="center"/>
    </xf>
    <xf numFmtId="171" fontId="1" fillId="38" borderId="10" xfId="42" applyFont="1" applyFill="1" applyBorder="1" applyAlignment="1">
      <alignment horizontal="center" vertical="center"/>
    </xf>
    <xf numFmtId="171" fontId="1" fillId="35" borderId="10" xfId="42" applyFont="1" applyFill="1" applyBorder="1" applyAlignment="1">
      <alignment horizontal="center" vertical="center"/>
    </xf>
    <xf numFmtId="173" fontId="1" fillId="39" borderId="10" xfId="0" applyNumberFormat="1" applyFont="1" applyFill="1" applyBorder="1" applyAlignment="1">
      <alignment horizontal="center" vertical="center"/>
    </xf>
    <xf numFmtId="172" fontId="1" fillId="38" borderId="10" xfId="0" applyNumberFormat="1" applyFont="1" applyFill="1" applyBorder="1" applyAlignment="1">
      <alignment horizontal="center" vertical="center"/>
    </xf>
    <xf numFmtId="172" fontId="1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 wrapText="1"/>
    </xf>
    <xf numFmtId="175" fontId="1" fillId="38" borderId="10" xfId="0" applyNumberFormat="1" applyFont="1" applyFill="1" applyBorder="1" applyAlignment="1">
      <alignment horizontal="center" vertical="center"/>
    </xf>
    <xf numFmtId="175" fontId="1" fillId="35" borderId="10" xfId="0" applyNumberFormat="1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/>
    </xf>
    <xf numFmtId="2" fontId="1" fillId="42" borderId="10" xfId="0" applyNumberFormat="1" applyFont="1" applyFill="1" applyBorder="1" applyAlignment="1">
      <alignment horizontal="center" vertical="center"/>
    </xf>
    <xf numFmtId="173" fontId="1" fillId="42" borderId="10" xfId="0" applyNumberFormat="1" applyFont="1" applyFill="1" applyBorder="1" applyAlignment="1">
      <alignment horizontal="center" vertical="center"/>
    </xf>
    <xf numFmtId="174" fontId="1" fillId="42" borderId="10" xfId="0" applyNumberFormat="1" applyFont="1" applyFill="1" applyBorder="1" applyAlignment="1">
      <alignment horizontal="center" vertical="center"/>
    </xf>
    <xf numFmtId="2" fontId="1" fillId="53" borderId="10" xfId="0" applyNumberFormat="1" applyFont="1" applyFill="1" applyBorder="1" applyAlignment="1">
      <alignment horizontal="center" vertical="center"/>
    </xf>
    <xf numFmtId="2" fontId="1" fillId="52" borderId="10" xfId="0" applyNumberFormat="1" applyFont="1" applyFill="1" applyBorder="1" applyAlignment="1">
      <alignment horizontal="center" vertical="center"/>
    </xf>
    <xf numFmtId="0" fontId="1" fillId="52" borderId="10" xfId="0" applyFont="1" applyFill="1" applyBorder="1" applyAlignment="1">
      <alignment horizontal="center" vertical="center"/>
    </xf>
    <xf numFmtId="2" fontId="6" fillId="35" borderId="10" xfId="55" applyNumberFormat="1" applyFont="1" applyFill="1" applyBorder="1" applyAlignment="1">
      <alignment horizontal="center" vertical="center"/>
      <protection/>
    </xf>
    <xf numFmtId="2" fontId="6" fillId="35" borderId="10" xfId="56" applyNumberFormat="1" applyFont="1" applyFill="1" applyBorder="1" applyAlignment="1">
      <alignment horizontal="center" vertical="center" wrapText="1"/>
      <protection/>
    </xf>
    <xf numFmtId="178" fontId="6" fillId="35" borderId="10" xfId="56" applyNumberFormat="1" applyFont="1" applyFill="1" applyBorder="1" applyAlignment="1">
      <alignment horizontal="center" vertical="center" wrapText="1"/>
      <protection/>
    </xf>
    <xf numFmtId="2" fontId="6" fillId="35" borderId="10" xfId="56" applyNumberFormat="1" applyFont="1" applyFill="1" applyBorder="1" applyAlignment="1">
      <alignment horizontal="center" vertical="center"/>
      <protection/>
    </xf>
    <xf numFmtId="2" fontId="1" fillId="35" borderId="10" xfId="56" applyNumberFormat="1" applyFont="1" applyFill="1" applyBorder="1" applyAlignment="1">
      <alignment horizontal="center" vertical="center" wrapText="1"/>
      <protection/>
    </xf>
    <xf numFmtId="178" fontId="1" fillId="35" borderId="10" xfId="56" applyNumberFormat="1" applyFont="1" applyFill="1" applyBorder="1" applyAlignment="1">
      <alignment horizontal="center" vertical="center" wrapText="1"/>
      <protection/>
    </xf>
    <xf numFmtId="0" fontId="1" fillId="42" borderId="1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/>
    </xf>
    <xf numFmtId="0" fontId="1" fillId="53" borderId="10" xfId="0" applyFont="1" applyFill="1" applyBorder="1" applyAlignment="1">
      <alignment horizontal="left"/>
    </xf>
    <xf numFmtId="2" fontId="1" fillId="38" borderId="17" xfId="0" applyNumberFormat="1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2" fontId="1" fillId="38" borderId="24" xfId="0" applyNumberFormat="1" applyFont="1" applyFill="1" applyBorder="1" applyAlignment="1">
      <alignment horizontal="center" vertical="center"/>
    </xf>
    <xf numFmtId="174" fontId="1" fillId="38" borderId="24" xfId="0" applyNumberFormat="1" applyFont="1" applyFill="1" applyBorder="1" applyAlignment="1">
      <alignment horizontal="center" vertical="center"/>
    </xf>
    <xf numFmtId="173" fontId="1" fillId="38" borderId="24" xfId="0" applyNumberFormat="1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173" fontId="1" fillId="35" borderId="14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174" fontId="1" fillId="35" borderId="14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90"/>
    </xf>
    <xf numFmtId="0" fontId="10" fillId="41" borderId="16" xfId="0" applyFont="1" applyFill="1" applyBorder="1" applyAlignment="1">
      <alignment horizontal="center" vertical="center" textRotation="90"/>
    </xf>
    <xf numFmtId="0" fontId="1" fillId="49" borderId="1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173" fontId="1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/>
    </xf>
    <xf numFmtId="0" fontId="1" fillId="30" borderId="15" xfId="0" applyFont="1" applyFill="1" applyBorder="1" applyAlignment="1">
      <alignment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36" borderId="16" xfId="0" applyFont="1" applyFill="1" applyBorder="1" applyAlignment="1">
      <alignment horizontal="center" vertical="center" textRotation="90"/>
    </xf>
    <xf numFmtId="0" fontId="1" fillId="37" borderId="14" xfId="0" applyFont="1" applyFill="1" applyBorder="1" applyAlignment="1">
      <alignment horizontal="center" vertical="center"/>
    </xf>
    <xf numFmtId="174" fontId="1" fillId="37" borderId="14" xfId="0" applyNumberFormat="1" applyFont="1" applyFill="1" applyBorder="1" applyAlignment="1">
      <alignment horizontal="center" vertical="center"/>
    </xf>
    <xf numFmtId="173" fontId="1" fillId="37" borderId="14" xfId="0" applyNumberFormat="1" applyFont="1" applyFill="1" applyBorder="1" applyAlignment="1">
      <alignment horizontal="center" vertical="center"/>
    </xf>
    <xf numFmtId="174" fontId="6" fillId="37" borderId="14" xfId="0" applyNumberFormat="1" applyFont="1" applyFill="1" applyBorder="1" applyAlignment="1">
      <alignment horizontal="center" vertical="center"/>
    </xf>
    <xf numFmtId="174" fontId="1" fillId="34" borderId="18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173" fontId="1" fillId="36" borderId="13" xfId="0" applyNumberFormat="1" applyFont="1" applyFill="1" applyBorder="1" applyAlignment="1">
      <alignment horizontal="center" vertical="center"/>
    </xf>
    <xf numFmtId="174" fontId="1" fillId="36" borderId="13" xfId="0" applyNumberFormat="1" applyFont="1" applyFill="1" applyBorder="1" applyAlignment="1">
      <alignment horizontal="center" vertical="center"/>
    </xf>
    <xf numFmtId="2" fontId="1" fillId="36" borderId="1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74" fontId="1" fillId="36" borderId="18" xfId="0" applyNumberFormat="1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8" borderId="11" xfId="0" applyFont="1" applyFill="1" applyBorder="1" applyAlignment="1">
      <alignment/>
    </xf>
    <xf numFmtId="1" fontId="1" fillId="38" borderId="11" xfId="0" applyNumberFormat="1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9" borderId="20" xfId="0" applyFont="1" applyFill="1" applyBorder="1" applyAlignment="1">
      <alignment horizontal="left"/>
    </xf>
    <xf numFmtId="0" fontId="1" fillId="38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2" fontId="1" fillId="35" borderId="17" xfId="0" applyNumberFormat="1" applyFont="1" applyFill="1" applyBorder="1" applyAlignment="1">
      <alignment horizontal="center" vertical="center"/>
    </xf>
    <xf numFmtId="174" fontId="1" fillId="38" borderId="17" xfId="0" applyNumberFormat="1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/>
    </xf>
    <xf numFmtId="0" fontId="1" fillId="53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left"/>
    </xf>
    <xf numFmtId="1" fontId="1" fillId="34" borderId="17" xfId="0" applyNumberFormat="1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8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615" sqref="G615"/>
    </sheetView>
  </sheetViews>
  <sheetFormatPr defaultColWidth="9.140625" defaultRowHeight="12.75"/>
  <cols>
    <col min="1" max="1" width="10.00390625" style="0" customWidth="1"/>
    <col min="2" max="2" width="5.421875" style="0" customWidth="1"/>
    <col min="3" max="3" width="30.140625" style="0" customWidth="1"/>
    <col min="4" max="4" width="6.8515625" style="0" customWidth="1"/>
    <col min="5" max="5" width="7.421875" style="0" customWidth="1"/>
    <col min="6" max="6" width="9.140625" style="0" customWidth="1"/>
    <col min="8" max="8" width="10.8515625" style="0" customWidth="1"/>
    <col min="9" max="9" width="10.7109375" style="0" customWidth="1"/>
    <col min="10" max="10" width="10.8515625" style="0" customWidth="1"/>
    <col min="11" max="11" width="13.28125" style="0" customWidth="1"/>
    <col min="12" max="12" width="12.7109375" style="0" customWidth="1"/>
    <col min="13" max="13" width="10.28125" style="0" customWidth="1"/>
    <col min="14" max="15" width="10.7109375" style="0" customWidth="1"/>
    <col min="16" max="16" width="13.28125" style="0" customWidth="1"/>
    <col min="17" max="17" width="19.7109375" style="0" customWidth="1"/>
    <col min="18" max="18" width="20.8515625" style="0" customWidth="1"/>
    <col min="19" max="19" width="23.8515625" style="0" customWidth="1"/>
    <col min="20" max="20" width="11.57421875" style="0" customWidth="1"/>
    <col min="21" max="21" width="11.421875" style="0" customWidth="1"/>
    <col min="22" max="22" width="12.00390625" style="0" customWidth="1"/>
  </cols>
  <sheetData>
    <row r="1" spans="1:22" ht="34.5" customHeight="1">
      <c r="A1" s="8"/>
      <c r="B1" s="9"/>
      <c r="C1" s="9"/>
      <c r="D1" s="46" t="s">
        <v>145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12.75">
      <c r="A2" s="56" t="s">
        <v>1</v>
      </c>
      <c r="B2" s="58" t="s">
        <v>0</v>
      </c>
      <c r="C2" s="44" t="s">
        <v>2</v>
      </c>
      <c r="D2" s="44" t="s">
        <v>3</v>
      </c>
      <c r="E2" s="44" t="s">
        <v>142</v>
      </c>
      <c r="F2" s="44" t="s">
        <v>8</v>
      </c>
      <c r="G2" s="44" t="s">
        <v>4</v>
      </c>
      <c r="H2" s="45" t="s">
        <v>17</v>
      </c>
      <c r="I2" s="45"/>
      <c r="J2" s="45"/>
      <c r="K2" s="45"/>
      <c r="L2" s="45"/>
      <c r="M2" s="45"/>
      <c r="N2" s="45"/>
      <c r="O2" s="45"/>
      <c r="P2" s="45"/>
      <c r="Q2" s="7" t="s">
        <v>18</v>
      </c>
      <c r="R2" s="7"/>
      <c r="S2" s="7"/>
      <c r="T2" s="44" t="s">
        <v>22</v>
      </c>
      <c r="U2" s="44" t="s">
        <v>23</v>
      </c>
      <c r="V2" s="44" t="s">
        <v>24</v>
      </c>
    </row>
    <row r="3" spans="1:22" ht="110.25" customHeight="1">
      <c r="A3" s="56"/>
      <c r="B3" s="58"/>
      <c r="C3" s="44"/>
      <c r="D3" s="44"/>
      <c r="E3" s="44"/>
      <c r="F3" s="44"/>
      <c r="G3" s="44"/>
      <c r="H3" s="1" t="s">
        <v>15</v>
      </c>
      <c r="I3" s="1" t="s">
        <v>36</v>
      </c>
      <c r="J3" s="1" t="s">
        <v>14</v>
      </c>
      <c r="K3" s="1" t="s">
        <v>13</v>
      </c>
      <c r="L3" s="1" t="s">
        <v>12</v>
      </c>
      <c r="M3" s="2" t="s">
        <v>37</v>
      </c>
      <c r="N3" s="2" t="s">
        <v>11</v>
      </c>
      <c r="O3" s="2" t="s">
        <v>16</v>
      </c>
      <c r="P3" s="2" t="s">
        <v>10</v>
      </c>
      <c r="Q3" s="1" t="s">
        <v>19</v>
      </c>
      <c r="R3" s="1" t="s">
        <v>21</v>
      </c>
      <c r="S3" s="1" t="s">
        <v>20</v>
      </c>
      <c r="T3" s="44"/>
      <c r="U3" s="44"/>
      <c r="V3" s="44"/>
    </row>
    <row r="4" spans="1:22" ht="13.5" thickBot="1">
      <c r="A4" s="57"/>
      <c r="B4" s="59"/>
      <c r="C4" s="60"/>
      <c r="D4" s="25" t="s">
        <v>5</v>
      </c>
      <c r="E4" s="25" t="s">
        <v>6</v>
      </c>
      <c r="F4" s="247" t="s">
        <v>26</v>
      </c>
      <c r="G4" s="247" t="s">
        <v>26</v>
      </c>
      <c r="H4" s="247" t="s">
        <v>7</v>
      </c>
      <c r="I4" s="247" t="s">
        <v>7</v>
      </c>
      <c r="J4" s="247" t="s">
        <v>7</v>
      </c>
      <c r="K4" s="247" t="s">
        <v>7</v>
      </c>
      <c r="L4" s="247" t="s">
        <v>7</v>
      </c>
      <c r="M4" s="247" t="s">
        <v>27</v>
      </c>
      <c r="N4" s="247" t="s">
        <v>7</v>
      </c>
      <c r="O4" s="247" t="s">
        <v>27</v>
      </c>
      <c r="P4" s="247" t="s">
        <v>7</v>
      </c>
      <c r="Q4" s="247" t="s">
        <v>9</v>
      </c>
      <c r="R4" s="247" t="s">
        <v>9</v>
      </c>
      <c r="S4" s="247" t="s">
        <v>9</v>
      </c>
      <c r="T4" s="247" t="s">
        <v>7</v>
      </c>
      <c r="U4" s="247" t="s">
        <v>7</v>
      </c>
      <c r="V4" s="247" t="s">
        <v>27</v>
      </c>
    </row>
    <row r="5" spans="1:23" ht="12.75">
      <c r="A5" s="52" t="s">
        <v>32</v>
      </c>
      <c r="B5" s="20">
        <v>1</v>
      </c>
      <c r="C5" s="75" t="s">
        <v>148</v>
      </c>
      <c r="D5" s="31">
        <v>40</v>
      </c>
      <c r="E5" s="237" t="s">
        <v>29</v>
      </c>
      <c r="F5" s="295">
        <v>2370.01</v>
      </c>
      <c r="G5" s="291">
        <v>2370.01</v>
      </c>
      <c r="H5" s="292">
        <v>6.487</v>
      </c>
      <c r="I5" s="292">
        <f aca="true" t="shared" si="0" ref="I5:I10">H5</f>
        <v>6.487</v>
      </c>
      <c r="J5" s="292">
        <v>6.32</v>
      </c>
      <c r="K5" s="292">
        <f aca="true" t="shared" si="1" ref="K5:K13">I5-N5</f>
        <v>2.7640000000000002</v>
      </c>
      <c r="L5" s="292">
        <f aca="true" t="shared" si="2" ref="L5:L13">I5-P5</f>
        <v>3.4208800000000004</v>
      </c>
      <c r="M5" s="293">
        <v>73</v>
      </c>
      <c r="N5" s="294">
        <f aca="true" t="shared" si="3" ref="N5:N13">M5*0.051</f>
        <v>3.723</v>
      </c>
      <c r="O5" s="293">
        <v>60.12</v>
      </c>
      <c r="P5" s="292">
        <f aca="true" t="shared" si="4" ref="P5:P13">O5*0.051</f>
        <v>3.0661199999999997</v>
      </c>
      <c r="Q5" s="293">
        <f aca="true" t="shared" si="5" ref="Q5:Q13">J5*1000/D5</f>
        <v>158</v>
      </c>
      <c r="R5" s="293">
        <f aca="true" t="shared" si="6" ref="R5:R10">K5*1000/D5</f>
        <v>69.10000000000001</v>
      </c>
      <c r="S5" s="293">
        <f aca="true" t="shared" si="7" ref="S5:S11">L5*1000/D5</f>
        <v>85.52200000000002</v>
      </c>
      <c r="T5" s="292">
        <f aca="true" t="shared" si="8" ref="T5:T13">L5-J5</f>
        <v>-2.89912</v>
      </c>
      <c r="U5" s="292">
        <f aca="true" t="shared" si="9" ref="U5:U13">N5-P5</f>
        <v>0.6568800000000001</v>
      </c>
      <c r="V5" s="79">
        <f aca="true" t="shared" si="10" ref="V5:V13">O5-M5</f>
        <v>-12.880000000000003</v>
      </c>
      <c r="W5" s="5"/>
    </row>
    <row r="6" spans="1:23" ht="12.75">
      <c r="A6" s="53"/>
      <c r="B6" s="4">
        <v>2</v>
      </c>
      <c r="C6" s="76" t="s">
        <v>143</v>
      </c>
      <c r="D6" s="93">
        <v>45</v>
      </c>
      <c r="E6" s="245" t="s">
        <v>29</v>
      </c>
      <c r="F6" s="252">
        <v>2290.41</v>
      </c>
      <c r="G6" s="252">
        <v>2290.41</v>
      </c>
      <c r="H6" s="253">
        <v>9.055</v>
      </c>
      <c r="I6" s="252">
        <f t="shared" si="0"/>
        <v>9.055</v>
      </c>
      <c r="J6" s="253">
        <v>6.8</v>
      </c>
      <c r="K6" s="252">
        <f t="shared" si="1"/>
        <v>6.199</v>
      </c>
      <c r="L6" s="252">
        <f t="shared" si="2"/>
        <v>6.6886</v>
      </c>
      <c r="M6" s="252">
        <v>56</v>
      </c>
      <c r="N6" s="253">
        <f t="shared" si="3"/>
        <v>2.856</v>
      </c>
      <c r="O6" s="253">
        <v>46.4</v>
      </c>
      <c r="P6" s="252">
        <f t="shared" si="4"/>
        <v>2.3663999999999996</v>
      </c>
      <c r="Q6" s="248">
        <f t="shared" si="5"/>
        <v>151.11111111111111</v>
      </c>
      <c r="R6" s="248">
        <f t="shared" si="6"/>
        <v>137.75555555555556</v>
      </c>
      <c r="S6" s="248">
        <f t="shared" si="7"/>
        <v>148.63555555555556</v>
      </c>
      <c r="T6" s="252">
        <f t="shared" si="8"/>
        <v>-0.11139999999999972</v>
      </c>
      <c r="U6" s="252">
        <f t="shared" si="9"/>
        <v>0.48960000000000026</v>
      </c>
      <c r="V6" s="248">
        <f t="shared" si="10"/>
        <v>-9.600000000000001</v>
      </c>
      <c r="W6" s="5"/>
    </row>
    <row r="7" spans="1:22" ht="12.75">
      <c r="A7" s="53"/>
      <c r="B7" s="4">
        <v>3</v>
      </c>
      <c r="C7" s="321" t="s">
        <v>144</v>
      </c>
      <c r="D7" s="30">
        <v>40</v>
      </c>
      <c r="E7" s="30" t="s">
        <v>29</v>
      </c>
      <c r="F7" s="327">
        <v>2233.8</v>
      </c>
      <c r="G7" s="251">
        <v>2233.8</v>
      </c>
      <c r="H7" s="253">
        <v>9.017</v>
      </c>
      <c r="I7" s="252">
        <f t="shared" si="0"/>
        <v>9.017</v>
      </c>
      <c r="J7" s="253">
        <v>5.697</v>
      </c>
      <c r="K7" s="252">
        <f t="shared" si="1"/>
        <v>5.345</v>
      </c>
      <c r="L7" s="252">
        <f t="shared" si="2"/>
        <v>5.540329999999999</v>
      </c>
      <c r="M7" s="252">
        <v>72</v>
      </c>
      <c r="N7" s="253">
        <f t="shared" si="3"/>
        <v>3.6719999999999997</v>
      </c>
      <c r="O7" s="252">
        <v>68.17</v>
      </c>
      <c r="P7" s="252">
        <f t="shared" si="4"/>
        <v>3.47667</v>
      </c>
      <c r="Q7" s="248">
        <f t="shared" si="5"/>
        <v>142.425</v>
      </c>
      <c r="R7" s="248">
        <f t="shared" si="6"/>
        <v>133.625</v>
      </c>
      <c r="S7" s="248">
        <f t="shared" si="7"/>
        <v>138.50824999999998</v>
      </c>
      <c r="T7" s="252">
        <f t="shared" si="8"/>
        <v>-0.15667000000000098</v>
      </c>
      <c r="U7" s="252">
        <f t="shared" si="9"/>
        <v>0.19532999999999978</v>
      </c>
      <c r="V7" s="248">
        <f t="shared" si="10"/>
        <v>-3.8299999999999983</v>
      </c>
    </row>
    <row r="8" spans="1:22" ht="12.75">
      <c r="A8" s="53"/>
      <c r="B8" s="4">
        <v>4</v>
      </c>
      <c r="C8" s="322" t="s">
        <v>38</v>
      </c>
      <c r="D8" s="33">
        <v>45</v>
      </c>
      <c r="E8" s="33" t="s">
        <v>29</v>
      </c>
      <c r="F8" s="328">
        <v>2318.22</v>
      </c>
      <c r="G8" s="84">
        <v>2318.22</v>
      </c>
      <c r="H8" s="85">
        <v>9.87</v>
      </c>
      <c r="I8" s="15">
        <f t="shared" si="0"/>
        <v>9.87</v>
      </c>
      <c r="J8" s="85">
        <v>7.12</v>
      </c>
      <c r="K8" s="15">
        <f t="shared" si="1"/>
        <v>6.401999999999999</v>
      </c>
      <c r="L8" s="15">
        <f t="shared" si="2"/>
        <v>6.401999999999999</v>
      </c>
      <c r="M8" s="15">
        <v>68</v>
      </c>
      <c r="N8" s="85">
        <f t="shared" si="3"/>
        <v>3.468</v>
      </c>
      <c r="O8" s="15">
        <v>68</v>
      </c>
      <c r="P8" s="15">
        <f t="shared" si="4"/>
        <v>3.468</v>
      </c>
      <c r="Q8" s="254">
        <f t="shared" si="5"/>
        <v>158.22222222222223</v>
      </c>
      <c r="R8" s="254">
        <f t="shared" si="6"/>
        <v>142.26666666666665</v>
      </c>
      <c r="S8" s="254">
        <f t="shared" si="7"/>
        <v>142.26666666666665</v>
      </c>
      <c r="T8" s="15">
        <f t="shared" si="8"/>
        <v>-0.7180000000000009</v>
      </c>
      <c r="U8" s="15">
        <f t="shared" si="9"/>
        <v>0</v>
      </c>
      <c r="V8" s="254">
        <f t="shared" si="10"/>
        <v>0</v>
      </c>
    </row>
    <row r="9" spans="1:22" ht="12.75">
      <c r="A9" s="53"/>
      <c r="B9" s="4">
        <v>5</v>
      </c>
      <c r="C9" s="322" t="s">
        <v>146</v>
      </c>
      <c r="D9" s="33">
        <v>16</v>
      </c>
      <c r="E9" s="33" t="s">
        <v>29</v>
      </c>
      <c r="F9" s="329">
        <v>707.85</v>
      </c>
      <c r="G9" s="296">
        <v>707.85</v>
      </c>
      <c r="H9" s="297">
        <v>1.65</v>
      </c>
      <c r="I9" s="298">
        <f t="shared" si="0"/>
        <v>1.65</v>
      </c>
      <c r="J9" s="298">
        <v>0.16</v>
      </c>
      <c r="K9" s="298">
        <f t="shared" si="1"/>
        <v>-0.23699999999999988</v>
      </c>
      <c r="L9" s="298">
        <f t="shared" si="2"/>
        <v>0.05370000000000008</v>
      </c>
      <c r="M9" s="299">
        <v>37</v>
      </c>
      <c r="N9" s="297">
        <f t="shared" si="3"/>
        <v>1.8869999999999998</v>
      </c>
      <c r="O9" s="299">
        <v>31.3</v>
      </c>
      <c r="P9" s="298">
        <f t="shared" si="4"/>
        <v>1.5962999999999998</v>
      </c>
      <c r="Q9" s="299">
        <f t="shared" si="5"/>
        <v>10</v>
      </c>
      <c r="R9" s="299">
        <f t="shared" si="6"/>
        <v>-14.812499999999993</v>
      </c>
      <c r="S9" s="299">
        <f t="shared" si="7"/>
        <v>3.356250000000005</v>
      </c>
      <c r="T9" s="298">
        <f t="shared" si="8"/>
        <v>-0.10629999999999992</v>
      </c>
      <c r="U9" s="298">
        <f t="shared" si="9"/>
        <v>0.29069999999999996</v>
      </c>
      <c r="V9" s="299">
        <f t="shared" si="10"/>
        <v>-5.699999999999999</v>
      </c>
    </row>
    <row r="10" spans="1:22" ht="12.75">
      <c r="A10" s="53"/>
      <c r="B10" s="4">
        <v>6</v>
      </c>
      <c r="C10" s="322" t="s">
        <v>147</v>
      </c>
      <c r="D10" s="33">
        <v>20</v>
      </c>
      <c r="E10" s="33" t="s">
        <v>29</v>
      </c>
      <c r="F10" s="328">
        <v>939.09</v>
      </c>
      <c r="G10" s="84">
        <v>939.09</v>
      </c>
      <c r="H10" s="85">
        <v>4.458</v>
      </c>
      <c r="I10" s="15">
        <f t="shared" si="0"/>
        <v>4.458</v>
      </c>
      <c r="J10" s="15">
        <v>3.2</v>
      </c>
      <c r="K10" s="15">
        <f t="shared" si="1"/>
        <v>3.0300000000000002</v>
      </c>
      <c r="L10" s="15">
        <f t="shared" si="2"/>
        <v>3.1422000000000003</v>
      </c>
      <c r="M10" s="254">
        <v>28</v>
      </c>
      <c r="N10" s="85">
        <f t="shared" si="3"/>
        <v>1.428</v>
      </c>
      <c r="O10" s="254">
        <v>25.8</v>
      </c>
      <c r="P10" s="15">
        <f t="shared" si="4"/>
        <v>1.3157999999999999</v>
      </c>
      <c r="Q10" s="254">
        <f t="shared" si="5"/>
        <v>160</v>
      </c>
      <c r="R10" s="254">
        <f t="shared" si="6"/>
        <v>151.50000000000003</v>
      </c>
      <c r="S10" s="254">
        <f t="shared" si="7"/>
        <v>157.11</v>
      </c>
      <c r="T10" s="15">
        <f t="shared" si="8"/>
        <v>-0.05779999999999985</v>
      </c>
      <c r="U10" s="15">
        <f t="shared" si="9"/>
        <v>0.11220000000000008</v>
      </c>
      <c r="V10" s="254">
        <f t="shared" si="10"/>
        <v>-2.1999999999999993</v>
      </c>
    </row>
    <row r="11" spans="1:22" ht="12.75">
      <c r="A11" s="53"/>
      <c r="B11" s="4">
        <v>7</v>
      </c>
      <c r="C11" s="323" t="s">
        <v>154</v>
      </c>
      <c r="D11" s="30">
        <v>16</v>
      </c>
      <c r="E11" s="30">
        <v>1988</v>
      </c>
      <c r="F11" s="327">
        <v>912</v>
      </c>
      <c r="G11" s="251">
        <v>912</v>
      </c>
      <c r="H11" s="248">
        <v>3.5</v>
      </c>
      <c r="I11" s="252">
        <v>3.5</v>
      </c>
      <c r="J11" s="252">
        <f>D11*0.16</f>
        <v>2.56</v>
      </c>
      <c r="K11" s="252">
        <f t="shared" si="1"/>
        <v>1.919</v>
      </c>
      <c r="L11" s="252">
        <f t="shared" si="2"/>
        <v>1.868</v>
      </c>
      <c r="M11" s="248">
        <v>31</v>
      </c>
      <c r="N11" s="252">
        <f t="shared" si="3"/>
        <v>1.581</v>
      </c>
      <c r="O11" s="252">
        <v>32</v>
      </c>
      <c r="P11" s="252">
        <f t="shared" si="4"/>
        <v>1.632</v>
      </c>
      <c r="Q11" s="248">
        <f t="shared" si="5"/>
        <v>160</v>
      </c>
      <c r="R11" s="248">
        <f>K11/D11*1000</f>
        <v>119.9375</v>
      </c>
      <c r="S11" s="248">
        <f t="shared" si="7"/>
        <v>116.75</v>
      </c>
      <c r="T11" s="252">
        <f t="shared" si="8"/>
        <v>-0.692</v>
      </c>
      <c r="U11" s="252">
        <f t="shared" si="9"/>
        <v>-0.050999999999999934</v>
      </c>
      <c r="V11" s="252">
        <f t="shared" si="10"/>
        <v>1</v>
      </c>
    </row>
    <row r="12" spans="1:22" ht="12.75">
      <c r="A12" s="53"/>
      <c r="B12" s="4">
        <v>8</v>
      </c>
      <c r="C12" s="243" t="s">
        <v>155</v>
      </c>
      <c r="D12" s="30">
        <v>40</v>
      </c>
      <c r="E12" s="30">
        <v>1976</v>
      </c>
      <c r="F12" s="327">
        <v>1909</v>
      </c>
      <c r="G12" s="251">
        <v>1909</v>
      </c>
      <c r="H12" s="248">
        <v>7.8</v>
      </c>
      <c r="I12" s="248">
        <v>7.8</v>
      </c>
      <c r="J12" s="252">
        <f>D12*0.16</f>
        <v>6.4</v>
      </c>
      <c r="K12" s="252">
        <f t="shared" si="1"/>
        <v>4.434</v>
      </c>
      <c r="L12" s="252">
        <f t="shared" si="2"/>
        <v>5.045999999999999</v>
      </c>
      <c r="M12" s="248">
        <v>66</v>
      </c>
      <c r="N12" s="252">
        <f t="shared" si="3"/>
        <v>3.3659999999999997</v>
      </c>
      <c r="O12" s="248">
        <v>54</v>
      </c>
      <c r="P12" s="252">
        <f t="shared" si="4"/>
        <v>2.754</v>
      </c>
      <c r="Q12" s="248">
        <f t="shared" si="5"/>
        <v>160</v>
      </c>
      <c r="R12" s="248">
        <f>K12*1000/D12</f>
        <v>110.85</v>
      </c>
      <c r="S12" s="248">
        <f>L12/D12*1000</f>
        <v>126.14999999999998</v>
      </c>
      <c r="T12" s="252">
        <f t="shared" si="8"/>
        <v>-1.354000000000001</v>
      </c>
      <c r="U12" s="252">
        <f t="shared" si="9"/>
        <v>0.6119999999999997</v>
      </c>
      <c r="V12" s="248">
        <f t="shared" si="10"/>
        <v>-12</v>
      </c>
    </row>
    <row r="13" spans="1:22" ht="12.75">
      <c r="A13" s="53"/>
      <c r="B13" s="4">
        <v>9</v>
      </c>
      <c r="C13" s="321" t="s">
        <v>166</v>
      </c>
      <c r="D13" s="30">
        <v>48</v>
      </c>
      <c r="E13" s="30">
        <v>1964</v>
      </c>
      <c r="F13" s="327"/>
      <c r="G13" s="251"/>
      <c r="H13" s="252">
        <v>10.4</v>
      </c>
      <c r="I13" s="252">
        <f>H13</f>
        <v>10.4</v>
      </c>
      <c r="J13" s="252"/>
      <c r="K13" s="252">
        <f t="shared" si="1"/>
        <v>10.4</v>
      </c>
      <c r="L13" s="252">
        <f t="shared" si="2"/>
        <v>5.963000000000001</v>
      </c>
      <c r="M13" s="248"/>
      <c r="N13" s="253">
        <f t="shared" si="3"/>
        <v>0</v>
      </c>
      <c r="O13" s="248">
        <v>87</v>
      </c>
      <c r="P13" s="252">
        <f t="shared" si="4"/>
        <v>4.436999999999999</v>
      </c>
      <c r="Q13" s="248">
        <f t="shared" si="5"/>
        <v>0</v>
      </c>
      <c r="R13" s="248">
        <f>K13*1000/D13</f>
        <v>216.66666666666666</v>
      </c>
      <c r="S13" s="248">
        <f>L13*1000/D13</f>
        <v>124.22916666666669</v>
      </c>
      <c r="T13" s="252">
        <f t="shared" si="8"/>
        <v>5.963000000000001</v>
      </c>
      <c r="U13" s="252">
        <f t="shared" si="9"/>
        <v>-4.436999999999999</v>
      </c>
      <c r="V13" s="248">
        <f t="shared" si="10"/>
        <v>87</v>
      </c>
    </row>
    <row r="14" spans="1:22" ht="12.75">
      <c r="A14" s="53"/>
      <c r="B14" s="4">
        <v>10</v>
      </c>
      <c r="C14" s="321" t="s">
        <v>167</v>
      </c>
      <c r="D14" s="30">
        <v>64</v>
      </c>
      <c r="E14" s="30">
        <v>1961</v>
      </c>
      <c r="F14" s="290"/>
      <c r="G14" s="252"/>
      <c r="H14" s="253">
        <v>12.9</v>
      </c>
      <c r="I14" s="252">
        <f aca="true" t="shared" si="11" ref="I14:I33">H14</f>
        <v>12.9</v>
      </c>
      <c r="J14" s="253"/>
      <c r="K14" s="252">
        <f aca="true" t="shared" si="12" ref="K14:K33">I14-N14</f>
        <v>12.9</v>
      </c>
      <c r="L14" s="252">
        <f aca="true" t="shared" si="13" ref="L14:L33">I14-P14</f>
        <v>7.667400000000001</v>
      </c>
      <c r="M14" s="252"/>
      <c r="N14" s="253">
        <f aca="true" t="shared" si="14" ref="N14:N20">M14*0.051</f>
        <v>0</v>
      </c>
      <c r="O14" s="253">
        <v>102.6</v>
      </c>
      <c r="P14" s="252">
        <f aca="true" t="shared" si="15" ref="P14:P20">O14*0.051</f>
        <v>5.2326</v>
      </c>
      <c r="Q14" s="248">
        <f aca="true" t="shared" si="16" ref="Q14:Q33">J14*1000/D14</f>
        <v>0</v>
      </c>
      <c r="R14" s="248">
        <f aca="true" t="shared" si="17" ref="R14:R33">K14*1000/D14</f>
        <v>201.5625</v>
      </c>
      <c r="S14" s="248">
        <f aca="true" t="shared" si="18" ref="S14:S33">L14*1000/D14</f>
        <v>119.80312500000001</v>
      </c>
      <c r="T14" s="252">
        <f aca="true" t="shared" si="19" ref="T14:T33">L14-J14</f>
        <v>7.667400000000001</v>
      </c>
      <c r="U14" s="252">
        <f aca="true" t="shared" si="20" ref="U14:U33">N14-P14</f>
        <v>-5.2326</v>
      </c>
      <c r="V14" s="248">
        <f aca="true" t="shared" si="21" ref="V14:V33">O14-M14</f>
        <v>102.6</v>
      </c>
    </row>
    <row r="15" spans="1:22" ht="12.75">
      <c r="A15" s="53"/>
      <c r="B15" s="4">
        <v>11</v>
      </c>
      <c r="C15" s="321" t="s">
        <v>168</v>
      </c>
      <c r="D15" s="30">
        <v>48</v>
      </c>
      <c r="E15" s="30">
        <v>1961</v>
      </c>
      <c r="F15" s="327"/>
      <c r="G15" s="251"/>
      <c r="H15" s="253">
        <v>10.688</v>
      </c>
      <c r="I15" s="252">
        <f t="shared" si="11"/>
        <v>10.688</v>
      </c>
      <c r="J15" s="253"/>
      <c r="K15" s="252">
        <f t="shared" si="12"/>
        <v>10.688</v>
      </c>
      <c r="L15" s="252">
        <f t="shared" si="13"/>
        <v>6.965000000000001</v>
      </c>
      <c r="M15" s="252"/>
      <c r="N15" s="253">
        <f t="shared" si="14"/>
        <v>0</v>
      </c>
      <c r="O15" s="252">
        <v>73</v>
      </c>
      <c r="P15" s="252">
        <f t="shared" si="15"/>
        <v>3.723</v>
      </c>
      <c r="Q15" s="248">
        <f t="shared" si="16"/>
        <v>0</v>
      </c>
      <c r="R15" s="248">
        <f t="shared" si="17"/>
        <v>222.66666666666666</v>
      </c>
      <c r="S15" s="248">
        <f t="shared" si="18"/>
        <v>145.10416666666669</v>
      </c>
      <c r="T15" s="252">
        <f t="shared" si="19"/>
        <v>6.965000000000001</v>
      </c>
      <c r="U15" s="252">
        <f t="shared" si="20"/>
        <v>-3.723</v>
      </c>
      <c r="V15" s="248">
        <f t="shared" si="21"/>
        <v>73</v>
      </c>
    </row>
    <row r="16" spans="1:22" ht="12.75">
      <c r="A16" s="53"/>
      <c r="B16" s="4">
        <v>12</v>
      </c>
      <c r="C16" s="321" t="s">
        <v>169</v>
      </c>
      <c r="D16" s="30">
        <v>48</v>
      </c>
      <c r="E16" s="30">
        <v>1961</v>
      </c>
      <c r="F16" s="290"/>
      <c r="G16" s="252"/>
      <c r="H16" s="253">
        <v>10.18</v>
      </c>
      <c r="I16" s="252">
        <f t="shared" si="11"/>
        <v>10.18</v>
      </c>
      <c r="J16" s="253"/>
      <c r="K16" s="252">
        <f t="shared" si="12"/>
        <v>10.18</v>
      </c>
      <c r="L16" s="252">
        <f t="shared" si="13"/>
        <v>5.233</v>
      </c>
      <c r="M16" s="252"/>
      <c r="N16" s="253">
        <f t="shared" si="14"/>
        <v>0</v>
      </c>
      <c r="O16" s="252">
        <v>97</v>
      </c>
      <c r="P16" s="252">
        <f t="shared" si="15"/>
        <v>4.947</v>
      </c>
      <c r="Q16" s="248">
        <f t="shared" si="16"/>
        <v>0</v>
      </c>
      <c r="R16" s="248">
        <f t="shared" si="17"/>
        <v>212.08333333333334</v>
      </c>
      <c r="S16" s="248">
        <f t="shared" si="18"/>
        <v>109.02083333333333</v>
      </c>
      <c r="T16" s="252">
        <f t="shared" si="19"/>
        <v>5.233</v>
      </c>
      <c r="U16" s="252">
        <f t="shared" si="20"/>
        <v>-4.947</v>
      </c>
      <c r="V16" s="248">
        <f t="shared" si="21"/>
        <v>97</v>
      </c>
    </row>
    <row r="17" spans="1:22" ht="12.75">
      <c r="A17" s="53"/>
      <c r="B17" s="4">
        <v>13</v>
      </c>
      <c r="C17" s="321" t="s">
        <v>170</v>
      </c>
      <c r="D17" s="30">
        <v>72</v>
      </c>
      <c r="E17" s="30">
        <v>1977</v>
      </c>
      <c r="F17" s="327"/>
      <c r="G17" s="251"/>
      <c r="H17" s="253">
        <v>16.789</v>
      </c>
      <c r="I17" s="252">
        <f t="shared" si="11"/>
        <v>16.789</v>
      </c>
      <c r="J17" s="253"/>
      <c r="K17" s="252">
        <f t="shared" si="12"/>
        <v>16.789</v>
      </c>
      <c r="L17" s="252">
        <f t="shared" si="13"/>
        <v>10.363000000000003</v>
      </c>
      <c r="M17" s="252"/>
      <c r="N17" s="253">
        <f t="shared" si="14"/>
        <v>0</v>
      </c>
      <c r="O17" s="252">
        <v>126</v>
      </c>
      <c r="P17" s="252">
        <f t="shared" si="15"/>
        <v>6.425999999999999</v>
      </c>
      <c r="Q17" s="248">
        <f t="shared" si="16"/>
        <v>0</v>
      </c>
      <c r="R17" s="248">
        <f t="shared" si="17"/>
        <v>233.18055555555554</v>
      </c>
      <c r="S17" s="248">
        <f t="shared" si="18"/>
        <v>143.9305555555556</v>
      </c>
      <c r="T17" s="252">
        <f t="shared" si="19"/>
        <v>10.363000000000003</v>
      </c>
      <c r="U17" s="252">
        <f t="shared" si="20"/>
        <v>-6.425999999999999</v>
      </c>
      <c r="V17" s="248">
        <f t="shared" si="21"/>
        <v>126</v>
      </c>
    </row>
    <row r="18" spans="1:22" ht="12.75">
      <c r="A18" s="53"/>
      <c r="B18" s="4">
        <v>14</v>
      </c>
      <c r="C18" s="324" t="s">
        <v>171</v>
      </c>
      <c r="D18" s="30">
        <v>72</v>
      </c>
      <c r="E18" s="30">
        <v>1976</v>
      </c>
      <c r="F18" s="327"/>
      <c r="G18" s="251"/>
      <c r="H18" s="248">
        <v>15.955</v>
      </c>
      <c r="I18" s="252">
        <f t="shared" si="11"/>
        <v>15.955</v>
      </c>
      <c r="J18" s="248"/>
      <c r="K18" s="252">
        <f t="shared" si="12"/>
        <v>15.955</v>
      </c>
      <c r="L18" s="252">
        <f t="shared" si="13"/>
        <v>10.09</v>
      </c>
      <c r="M18" s="248"/>
      <c r="N18" s="253">
        <f t="shared" si="14"/>
        <v>0</v>
      </c>
      <c r="O18" s="255">
        <v>115</v>
      </c>
      <c r="P18" s="252">
        <f t="shared" si="15"/>
        <v>5.864999999999999</v>
      </c>
      <c r="Q18" s="248">
        <f t="shared" si="16"/>
        <v>0</v>
      </c>
      <c r="R18" s="248">
        <f t="shared" si="17"/>
        <v>221.59722222222223</v>
      </c>
      <c r="S18" s="248">
        <f t="shared" si="18"/>
        <v>140.13888888888889</v>
      </c>
      <c r="T18" s="252">
        <f t="shared" si="19"/>
        <v>10.09</v>
      </c>
      <c r="U18" s="252">
        <f t="shared" si="20"/>
        <v>-5.864999999999999</v>
      </c>
      <c r="V18" s="248">
        <f t="shared" si="21"/>
        <v>115</v>
      </c>
    </row>
    <row r="19" spans="1:22" ht="12.75">
      <c r="A19" s="53"/>
      <c r="B19" s="4">
        <v>15</v>
      </c>
      <c r="C19" s="324" t="s">
        <v>174</v>
      </c>
      <c r="D19" s="30">
        <v>48</v>
      </c>
      <c r="E19" s="30">
        <v>1970</v>
      </c>
      <c r="F19" s="327"/>
      <c r="G19" s="251"/>
      <c r="H19" s="248">
        <v>11.029</v>
      </c>
      <c r="I19" s="252">
        <f t="shared" si="11"/>
        <v>11.029</v>
      </c>
      <c r="J19" s="248"/>
      <c r="K19" s="252">
        <f t="shared" si="12"/>
        <v>11.029</v>
      </c>
      <c r="L19" s="252">
        <f t="shared" si="13"/>
        <v>7.1530000000000005</v>
      </c>
      <c r="M19" s="248"/>
      <c r="N19" s="253">
        <f t="shared" si="14"/>
        <v>0</v>
      </c>
      <c r="O19" s="255">
        <v>76</v>
      </c>
      <c r="P19" s="252">
        <f t="shared" si="15"/>
        <v>3.876</v>
      </c>
      <c r="Q19" s="248">
        <f t="shared" si="16"/>
        <v>0</v>
      </c>
      <c r="R19" s="248">
        <f t="shared" si="17"/>
        <v>229.77083333333334</v>
      </c>
      <c r="S19" s="248">
        <f t="shared" si="18"/>
        <v>149.02083333333334</v>
      </c>
      <c r="T19" s="252">
        <f t="shared" si="19"/>
        <v>7.1530000000000005</v>
      </c>
      <c r="U19" s="252">
        <f t="shared" si="20"/>
        <v>-3.876</v>
      </c>
      <c r="V19" s="248">
        <f t="shared" si="21"/>
        <v>76</v>
      </c>
    </row>
    <row r="20" spans="1:22" ht="12.75">
      <c r="A20" s="53"/>
      <c r="B20" s="4">
        <v>16</v>
      </c>
      <c r="C20" s="325" t="s">
        <v>176</v>
      </c>
      <c r="D20" s="33">
        <v>64</v>
      </c>
      <c r="E20" s="33">
        <v>1961</v>
      </c>
      <c r="F20" s="328"/>
      <c r="G20" s="84"/>
      <c r="H20" s="85">
        <v>14.7</v>
      </c>
      <c r="I20" s="15">
        <f t="shared" si="11"/>
        <v>14.7</v>
      </c>
      <c r="J20" s="85"/>
      <c r="K20" s="15">
        <f t="shared" si="12"/>
        <v>14.7</v>
      </c>
      <c r="L20" s="15">
        <f t="shared" si="13"/>
        <v>10.926</v>
      </c>
      <c r="M20" s="15"/>
      <c r="N20" s="85">
        <f t="shared" si="14"/>
        <v>0</v>
      </c>
      <c r="O20" s="15">
        <v>74</v>
      </c>
      <c r="P20" s="15">
        <f t="shared" si="15"/>
        <v>3.7739999999999996</v>
      </c>
      <c r="Q20" s="254">
        <f t="shared" si="16"/>
        <v>0</v>
      </c>
      <c r="R20" s="254">
        <f t="shared" si="17"/>
        <v>229.6875</v>
      </c>
      <c r="S20" s="254">
        <f t="shared" si="18"/>
        <v>170.71875</v>
      </c>
      <c r="T20" s="15">
        <f t="shared" si="19"/>
        <v>10.926</v>
      </c>
      <c r="U20" s="15">
        <f t="shared" si="20"/>
        <v>-3.7739999999999996</v>
      </c>
      <c r="V20" s="254">
        <f t="shared" si="21"/>
        <v>74</v>
      </c>
    </row>
    <row r="21" spans="1:22" ht="12.75">
      <c r="A21" s="53"/>
      <c r="B21" s="4">
        <v>17</v>
      </c>
      <c r="C21" s="325" t="s">
        <v>196</v>
      </c>
      <c r="D21" s="33">
        <v>8</v>
      </c>
      <c r="E21" s="33">
        <v>1970</v>
      </c>
      <c r="F21" s="328">
        <v>400.74</v>
      </c>
      <c r="G21" s="84">
        <v>400.74</v>
      </c>
      <c r="H21" s="85">
        <v>1.608</v>
      </c>
      <c r="I21" s="15">
        <f t="shared" si="11"/>
        <v>1.608</v>
      </c>
      <c r="J21" s="85">
        <v>1.28</v>
      </c>
      <c r="K21" s="15">
        <f t="shared" si="12"/>
        <v>0.935</v>
      </c>
      <c r="L21" s="15">
        <f t="shared" si="13"/>
        <v>0.8226000000000001</v>
      </c>
      <c r="M21" s="15">
        <v>12</v>
      </c>
      <c r="N21" s="85">
        <v>0.673</v>
      </c>
      <c r="O21" s="15">
        <v>14</v>
      </c>
      <c r="P21" s="15">
        <f>O21*0.0561</f>
        <v>0.7854</v>
      </c>
      <c r="Q21" s="254">
        <f t="shared" si="16"/>
        <v>160</v>
      </c>
      <c r="R21" s="254">
        <f t="shared" si="17"/>
        <v>116.875</v>
      </c>
      <c r="S21" s="254">
        <f t="shared" si="18"/>
        <v>102.82500000000002</v>
      </c>
      <c r="T21" s="15">
        <f t="shared" si="19"/>
        <v>-0.4573999999999999</v>
      </c>
      <c r="U21" s="15">
        <f t="shared" si="20"/>
        <v>-0.11239999999999994</v>
      </c>
      <c r="V21" s="254">
        <f t="shared" si="21"/>
        <v>2</v>
      </c>
    </row>
    <row r="22" spans="1:22" ht="12.75">
      <c r="A22" s="53"/>
      <c r="B22" s="4">
        <v>18</v>
      </c>
      <c r="C22" s="322" t="s">
        <v>197</v>
      </c>
      <c r="D22" s="33">
        <v>8</v>
      </c>
      <c r="E22" s="33">
        <v>1981</v>
      </c>
      <c r="F22" s="328">
        <v>362.67</v>
      </c>
      <c r="G22" s="84">
        <v>362.67</v>
      </c>
      <c r="H22" s="85">
        <v>1.593</v>
      </c>
      <c r="I22" s="15">
        <f t="shared" si="11"/>
        <v>1.593</v>
      </c>
      <c r="J22" s="15">
        <v>1.28</v>
      </c>
      <c r="K22" s="15">
        <f t="shared" si="12"/>
        <v>0.6954</v>
      </c>
      <c r="L22" s="15">
        <f t="shared" si="13"/>
        <v>0.6954</v>
      </c>
      <c r="M22" s="254">
        <v>16</v>
      </c>
      <c r="N22" s="85">
        <f>M22*0.0561</f>
        <v>0.8976</v>
      </c>
      <c r="O22" s="254">
        <v>16</v>
      </c>
      <c r="P22" s="15">
        <f>O22*0.0561</f>
        <v>0.8976</v>
      </c>
      <c r="Q22" s="254">
        <f t="shared" si="16"/>
        <v>160</v>
      </c>
      <c r="R22" s="254">
        <f t="shared" si="17"/>
        <v>86.925</v>
      </c>
      <c r="S22" s="254">
        <f t="shared" si="18"/>
        <v>86.925</v>
      </c>
      <c r="T22" s="15">
        <f t="shared" si="19"/>
        <v>-0.5846</v>
      </c>
      <c r="U22" s="15">
        <f t="shared" si="20"/>
        <v>0</v>
      </c>
      <c r="V22" s="254">
        <f t="shared" si="21"/>
        <v>0</v>
      </c>
    </row>
    <row r="23" spans="1:22" ht="12.75">
      <c r="A23" s="53"/>
      <c r="B23" s="4">
        <v>19</v>
      </c>
      <c r="C23" s="322" t="s">
        <v>198</v>
      </c>
      <c r="D23" s="33">
        <v>8</v>
      </c>
      <c r="E23" s="33">
        <v>1969</v>
      </c>
      <c r="F23" s="328">
        <v>397.42</v>
      </c>
      <c r="G23" s="84">
        <v>397.42</v>
      </c>
      <c r="H23" s="254">
        <v>1.882</v>
      </c>
      <c r="I23" s="15">
        <f t="shared" si="11"/>
        <v>1.882</v>
      </c>
      <c r="J23" s="254">
        <v>1.28</v>
      </c>
      <c r="K23" s="15">
        <f t="shared" si="12"/>
        <v>1.2649</v>
      </c>
      <c r="L23" s="15">
        <f t="shared" si="13"/>
        <v>1.2649</v>
      </c>
      <c r="M23" s="254">
        <v>11</v>
      </c>
      <c r="N23" s="85">
        <f>M23*0.0561</f>
        <v>0.6171</v>
      </c>
      <c r="O23" s="256">
        <v>11</v>
      </c>
      <c r="P23" s="15">
        <f>O23*0.0561</f>
        <v>0.6171</v>
      </c>
      <c r="Q23" s="254">
        <f t="shared" si="16"/>
        <v>160</v>
      </c>
      <c r="R23" s="254">
        <f t="shared" si="17"/>
        <v>158.11249999999998</v>
      </c>
      <c r="S23" s="254">
        <f t="shared" si="18"/>
        <v>158.11249999999998</v>
      </c>
      <c r="T23" s="15">
        <f t="shared" si="19"/>
        <v>-0.015100000000000113</v>
      </c>
      <c r="U23" s="15">
        <f t="shared" si="20"/>
        <v>0</v>
      </c>
      <c r="V23" s="254">
        <f t="shared" si="21"/>
        <v>0</v>
      </c>
    </row>
    <row r="24" spans="1:22" ht="12.75">
      <c r="A24" s="53"/>
      <c r="B24" s="4">
        <v>20</v>
      </c>
      <c r="C24" s="325" t="s">
        <v>202</v>
      </c>
      <c r="D24" s="33">
        <v>60</v>
      </c>
      <c r="E24" s="33" t="s">
        <v>25</v>
      </c>
      <c r="F24" s="328">
        <v>3647.63</v>
      </c>
      <c r="G24" s="84">
        <v>3647.63</v>
      </c>
      <c r="H24" s="85">
        <v>11.72</v>
      </c>
      <c r="I24" s="15">
        <f t="shared" si="11"/>
        <v>11.72</v>
      </c>
      <c r="J24" s="85">
        <v>9.6</v>
      </c>
      <c r="K24" s="15">
        <f t="shared" si="12"/>
        <v>3.389000000000001</v>
      </c>
      <c r="L24" s="15">
        <f t="shared" si="13"/>
        <v>2.3059700000000003</v>
      </c>
      <c r="M24" s="86">
        <v>150</v>
      </c>
      <c r="N24" s="85">
        <f>M24*0.05554</f>
        <v>8.331</v>
      </c>
      <c r="O24" s="15">
        <v>169.5</v>
      </c>
      <c r="P24" s="15">
        <f>O24*0.05554</f>
        <v>9.41403</v>
      </c>
      <c r="Q24" s="254">
        <f t="shared" si="16"/>
        <v>160</v>
      </c>
      <c r="R24" s="254">
        <f t="shared" si="17"/>
        <v>56.48333333333335</v>
      </c>
      <c r="S24" s="15">
        <f t="shared" si="18"/>
        <v>38.432833333333335</v>
      </c>
      <c r="T24" s="15">
        <f t="shared" si="19"/>
        <v>-7.294029999999999</v>
      </c>
      <c r="U24" s="15">
        <f t="shared" si="20"/>
        <v>-1.0830300000000008</v>
      </c>
      <c r="V24" s="254">
        <f t="shared" si="21"/>
        <v>19.5</v>
      </c>
    </row>
    <row r="25" spans="1:22" ht="12.75">
      <c r="A25" s="53"/>
      <c r="B25" s="4">
        <v>21</v>
      </c>
      <c r="C25" s="322" t="s">
        <v>203</v>
      </c>
      <c r="D25" s="33">
        <v>20</v>
      </c>
      <c r="E25" s="33" t="s">
        <v>25</v>
      </c>
      <c r="F25" s="328">
        <v>1084.65</v>
      </c>
      <c r="G25" s="84">
        <v>1084.65</v>
      </c>
      <c r="H25" s="85">
        <v>4.448</v>
      </c>
      <c r="I25" s="15">
        <f t="shared" si="11"/>
        <v>4.448</v>
      </c>
      <c r="J25" s="15">
        <v>3.2</v>
      </c>
      <c r="K25" s="15">
        <f t="shared" si="12"/>
        <v>0.6712800000000003</v>
      </c>
      <c r="L25" s="15">
        <f t="shared" si="13"/>
        <v>1.1211540000000007</v>
      </c>
      <c r="M25" s="86">
        <v>68</v>
      </c>
      <c r="N25" s="85">
        <f>M25*0.05554</f>
        <v>3.77672</v>
      </c>
      <c r="O25" s="15">
        <v>59.9</v>
      </c>
      <c r="P25" s="15">
        <f>O25*0.05554</f>
        <v>3.3268459999999997</v>
      </c>
      <c r="Q25" s="254">
        <f t="shared" si="16"/>
        <v>160</v>
      </c>
      <c r="R25" s="254">
        <f t="shared" si="17"/>
        <v>33.564000000000014</v>
      </c>
      <c r="S25" s="15">
        <f t="shared" si="18"/>
        <v>56.05770000000003</v>
      </c>
      <c r="T25" s="15">
        <f t="shared" si="19"/>
        <v>-2.0788459999999995</v>
      </c>
      <c r="U25" s="15">
        <f t="shared" si="20"/>
        <v>0.44987400000000033</v>
      </c>
      <c r="V25" s="254">
        <f t="shared" si="21"/>
        <v>-8.100000000000001</v>
      </c>
    </row>
    <row r="26" spans="1:22" ht="12.75">
      <c r="A26" s="53"/>
      <c r="B26" s="4">
        <v>22</v>
      </c>
      <c r="C26" s="326" t="s">
        <v>204</v>
      </c>
      <c r="D26" s="38">
        <v>60</v>
      </c>
      <c r="E26" s="38" t="s">
        <v>25</v>
      </c>
      <c r="F26" s="330">
        <v>3132.08</v>
      </c>
      <c r="G26" s="257">
        <v>3132.08</v>
      </c>
      <c r="H26" s="85">
        <v>11.269</v>
      </c>
      <c r="I26" s="15">
        <f t="shared" si="11"/>
        <v>11.269</v>
      </c>
      <c r="J26" s="258">
        <v>9.6</v>
      </c>
      <c r="K26" s="15">
        <f t="shared" si="12"/>
        <v>5.93716</v>
      </c>
      <c r="L26" s="15">
        <f t="shared" si="13"/>
        <v>7.170148</v>
      </c>
      <c r="M26" s="86">
        <v>96</v>
      </c>
      <c r="N26" s="85">
        <f>M26*0.05554</f>
        <v>5.33184</v>
      </c>
      <c r="O26" s="15">
        <v>73.8</v>
      </c>
      <c r="P26" s="15">
        <f>O26*0.05554</f>
        <v>4.098852</v>
      </c>
      <c r="Q26" s="254">
        <f t="shared" si="16"/>
        <v>160</v>
      </c>
      <c r="R26" s="254">
        <f t="shared" si="17"/>
        <v>98.95266666666667</v>
      </c>
      <c r="S26" s="15">
        <f t="shared" si="18"/>
        <v>119.50246666666666</v>
      </c>
      <c r="T26" s="15">
        <f t="shared" si="19"/>
        <v>-2.4298519999999995</v>
      </c>
      <c r="U26" s="15">
        <f t="shared" si="20"/>
        <v>1.2329879999999998</v>
      </c>
      <c r="V26" s="254">
        <f t="shared" si="21"/>
        <v>-22.200000000000003</v>
      </c>
    </row>
    <row r="27" spans="1:22" ht="12.75">
      <c r="A27" s="53"/>
      <c r="B27" s="4">
        <v>23</v>
      </c>
      <c r="C27" s="322" t="s">
        <v>205</v>
      </c>
      <c r="D27" s="33">
        <v>50</v>
      </c>
      <c r="E27" s="33" t="s">
        <v>25</v>
      </c>
      <c r="F27" s="328">
        <v>2614.21</v>
      </c>
      <c r="G27" s="84">
        <v>2614.21</v>
      </c>
      <c r="H27" s="85">
        <v>12.011</v>
      </c>
      <c r="I27" s="15">
        <f t="shared" si="11"/>
        <v>12.011</v>
      </c>
      <c r="J27" s="15">
        <v>8</v>
      </c>
      <c r="K27" s="15">
        <f t="shared" si="12"/>
        <v>6.123759999999999</v>
      </c>
      <c r="L27" s="15">
        <f t="shared" si="13"/>
        <v>6.1793</v>
      </c>
      <c r="M27" s="86">
        <v>106</v>
      </c>
      <c r="N27" s="85">
        <f aca="true" t="shared" si="22" ref="N27:N33">M27*0.05554</f>
        <v>5.88724</v>
      </c>
      <c r="O27" s="259">
        <v>105</v>
      </c>
      <c r="P27" s="15">
        <f aca="true" t="shared" si="23" ref="P27:P33">O27*0.05554</f>
        <v>5.8317</v>
      </c>
      <c r="Q27" s="254">
        <f t="shared" si="16"/>
        <v>160</v>
      </c>
      <c r="R27" s="254">
        <f t="shared" si="17"/>
        <v>122.47519999999999</v>
      </c>
      <c r="S27" s="15">
        <f t="shared" si="18"/>
        <v>123.58599999999998</v>
      </c>
      <c r="T27" s="15">
        <f t="shared" si="19"/>
        <v>-1.8207000000000004</v>
      </c>
      <c r="U27" s="15">
        <f t="shared" si="20"/>
        <v>0.05554000000000059</v>
      </c>
      <c r="V27" s="254">
        <f t="shared" si="21"/>
        <v>-1</v>
      </c>
    </row>
    <row r="28" spans="1:22" ht="12.75">
      <c r="A28" s="53"/>
      <c r="B28" s="4">
        <v>24</v>
      </c>
      <c r="C28" s="322" t="s">
        <v>206</v>
      </c>
      <c r="D28" s="33">
        <v>60</v>
      </c>
      <c r="E28" s="33" t="s">
        <v>25</v>
      </c>
      <c r="F28" s="331">
        <v>3153.07</v>
      </c>
      <c r="G28" s="15">
        <v>3153.07</v>
      </c>
      <c r="H28" s="85">
        <v>13.717</v>
      </c>
      <c r="I28" s="15">
        <f t="shared" si="11"/>
        <v>13.717</v>
      </c>
      <c r="J28" s="15">
        <v>9.6</v>
      </c>
      <c r="K28" s="15">
        <f t="shared" si="12"/>
        <v>6.552340000000001</v>
      </c>
      <c r="L28" s="15">
        <f t="shared" si="13"/>
        <v>6.16356</v>
      </c>
      <c r="M28" s="86">
        <v>129</v>
      </c>
      <c r="N28" s="85">
        <f t="shared" si="22"/>
        <v>7.16466</v>
      </c>
      <c r="O28" s="15">
        <v>136</v>
      </c>
      <c r="P28" s="15">
        <f t="shared" si="23"/>
        <v>7.55344</v>
      </c>
      <c r="Q28" s="254">
        <f t="shared" si="16"/>
        <v>160</v>
      </c>
      <c r="R28" s="254">
        <f t="shared" si="17"/>
        <v>109.20566666666669</v>
      </c>
      <c r="S28" s="15">
        <f t="shared" si="18"/>
        <v>102.72600000000001</v>
      </c>
      <c r="T28" s="15">
        <f t="shared" si="19"/>
        <v>-3.4364399999999993</v>
      </c>
      <c r="U28" s="15">
        <f t="shared" si="20"/>
        <v>-0.38878000000000057</v>
      </c>
      <c r="V28" s="254">
        <f t="shared" si="21"/>
        <v>7</v>
      </c>
    </row>
    <row r="29" spans="1:22" ht="12.75">
      <c r="A29" s="53"/>
      <c r="B29" s="4">
        <v>25</v>
      </c>
      <c r="C29" s="322" t="s">
        <v>207</v>
      </c>
      <c r="D29" s="33">
        <v>45</v>
      </c>
      <c r="E29" s="33" t="s">
        <v>25</v>
      </c>
      <c r="F29" s="328">
        <v>2197.37</v>
      </c>
      <c r="G29" s="84">
        <v>2197.37</v>
      </c>
      <c r="H29" s="85">
        <v>10.587</v>
      </c>
      <c r="I29" s="15">
        <f t="shared" si="11"/>
        <v>10.587</v>
      </c>
      <c r="J29" s="15">
        <v>7.2</v>
      </c>
      <c r="K29" s="15">
        <f t="shared" si="12"/>
        <v>4.81084</v>
      </c>
      <c r="L29" s="15">
        <f t="shared" si="13"/>
        <v>4.8719339999999995</v>
      </c>
      <c r="M29" s="86">
        <v>104</v>
      </c>
      <c r="N29" s="85">
        <f t="shared" si="22"/>
        <v>5.77616</v>
      </c>
      <c r="O29" s="15">
        <v>102.9</v>
      </c>
      <c r="P29" s="15">
        <f t="shared" si="23"/>
        <v>5.715066</v>
      </c>
      <c r="Q29" s="254">
        <f t="shared" si="16"/>
        <v>160</v>
      </c>
      <c r="R29" s="254">
        <f t="shared" si="17"/>
        <v>106.90755555555556</v>
      </c>
      <c r="S29" s="15">
        <f t="shared" si="18"/>
        <v>108.26519999999998</v>
      </c>
      <c r="T29" s="15">
        <f t="shared" si="19"/>
        <v>-2.3280660000000006</v>
      </c>
      <c r="U29" s="15">
        <f t="shared" si="20"/>
        <v>0.06109399999999976</v>
      </c>
      <c r="V29" s="254">
        <f t="shared" si="21"/>
        <v>-1.0999999999999943</v>
      </c>
    </row>
    <row r="30" spans="1:22" ht="12.75">
      <c r="A30" s="53"/>
      <c r="B30" s="4">
        <v>26</v>
      </c>
      <c r="C30" s="322" t="s">
        <v>208</v>
      </c>
      <c r="D30" s="33">
        <v>30</v>
      </c>
      <c r="E30" s="33" t="s">
        <v>25</v>
      </c>
      <c r="F30" s="328">
        <v>1592</v>
      </c>
      <c r="G30" s="84">
        <v>1592</v>
      </c>
      <c r="H30" s="85">
        <v>5.99</v>
      </c>
      <c r="I30" s="15">
        <f t="shared" si="11"/>
        <v>5.99</v>
      </c>
      <c r="J30" s="15">
        <v>4.8</v>
      </c>
      <c r="K30" s="15">
        <f t="shared" si="12"/>
        <v>2.3799</v>
      </c>
      <c r="L30" s="15">
        <f t="shared" si="13"/>
        <v>2.87976</v>
      </c>
      <c r="M30" s="86">
        <v>65</v>
      </c>
      <c r="N30" s="85">
        <f t="shared" si="22"/>
        <v>3.6101</v>
      </c>
      <c r="O30" s="15">
        <v>56</v>
      </c>
      <c r="P30" s="15">
        <f t="shared" si="23"/>
        <v>3.11024</v>
      </c>
      <c r="Q30" s="254">
        <f t="shared" si="16"/>
        <v>160</v>
      </c>
      <c r="R30" s="254">
        <f t="shared" si="17"/>
        <v>79.33</v>
      </c>
      <c r="S30" s="15">
        <f t="shared" si="18"/>
        <v>95.992</v>
      </c>
      <c r="T30" s="15">
        <f t="shared" si="19"/>
        <v>-1.9202399999999997</v>
      </c>
      <c r="U30" s="15">
        <f t="shared" si="20"/>
        <v>0.49985999999999997</v>
      </c>
      <c r="V30" s="254">
        <f t="shared" si="21"/>
        <v>-9</v>
      </c>
    </row>
    <row r="31" spans="1:22" ht="12.75">
      <c r="A31" s="53"/>
      <c r="B31" s="4">
        <v>27</v>
      </c>
      <c r="C31" s="322" t="s">
        <v>209</v>
      </c>
      <c r="D31" s="33">
        <v>30</v>
      </c>
      <c r="E31" s="33" t="s">
        <v>25</v>
      </c>
      <c r="F31" s="328">
        <v>1563.42</v>
      </c>
      <c r="G31" s="84">
        <v>1563.42</v>
      </c>
      <c r="H31" s="85">
        <v>7.329</v>
      </c>
      <c r="I31" s="15">
        <f t="shared" si="11"/>
        <v>7.329</v>
      </c>
      <c r="J31" s="15">
        <v>4.8</v>
      </c>
      <c r="K31" s="15">
        <f t="shared" si="12"/>
        <v>3.60782</v>
      </c>
      <c r="L31" s="15">
        <f t="shared" si="13"/>
        <v>3.3079039999999997</v>
      </c>
      <c r="M31" s="86">
        <v>67</v>
      </c>
      <c r="N31" s="85">
        <f t="shared" si="22"/>
        <v>3.72118</v>
      </c>
      <c r="O31" s="15">
        <v>72.4</v>
      </c>
      <c r="P31" s="15">
        <f t="shared" si="23"/>
        <v>4.021096</v>
      </c>
      <c r="Q31" s="254">
        <f t="shared" si="16"/>
        <v>160</v>
      </c>
      <c r="R31" s="254">
        <f t="shared" si="17"/>
        <v>120.26066666666665</v>
      </c>
      <c r="S31" s="15">
        <f t="shared" si="18"/>
        <v>110.26346666666664</v>
      </c>
      <c r="T31" s="15">
        <f t="shared" si="19"/>
        <v>-1.492096</v>
      </c>
      <c r="U31" s="15">
        <f t="shared" si="20"/>
        <v>-0.29991600000000007</v>
      </c>
      <c r="V31" s="254">
        <f t="shared" si="21"/>
        <v>5.400000000000006</v>
      </c>
    </row>
    <row r="32" spans="1:22" ht="12.75">
      <c r="A32" s="53"/>
      <c r="B32" s="4">
        <v>28</v>
      </c>
      <c r="C32" s="322" t="s">
        <v>210</v>
      </c>
      <c r="D32" s="33">
        <v>60</v>
      </c>
      <c r="E32" s="33" t="s">
        <v>25</v>
      </c>
      <c r="F32" s="331">
        <v>2740.77</v>
      </c>
      <c r="G32" s="15">
        <v>2740.77</v>
      </c>
      <c r="H32" s="85">
        <v>12.182</v>
      </c>
      <c r="I32" s="15">
        <f t="shared" si="11"/>
        <v>12.182</v>
      </c>
      <c r="J32" s="15">
        <v>9.6</v>
      </c>
      <c r="K32" s="15">
        <f t="shared" si="12"/>
        <v>4.29532</v>
      </c>
      <c r="L32" s="15">
        <f t="shared" si="13"/>
        <v>6.050384</v>
      </c>
      <c r="M32" s="86">
        <v>142</v>
      </c>
      <c r="N32" s="85">
        <f t="shared" si="22"/>
        <v>7.88668</v>
      </c>
      <c r="O32" s="15">
        <v>110.4</v>
      </c>
      <c r="P32" s="15">
        <f t="shared" si="23"/>
        <v>6.131616</v>
      </c>
      <c r="Q32" s="254">
        <f t="shared" si="16"/>
        <v>160</v>
      </c>
      <c r="R32" s="254">
        <f t="shared" si="17"/>
        <v>71.58866666666668</v>
      </c>
      <c r="S32" s="15">
        <f t="shared" si="18"/>
        <v>100.83973333333333</v>
      </c>
      <c r="T32" s="15">
        <f t="shared" si="19"/>
        <v>-3.5496159999999994</v>
      </c>
      <c r="U32" s="15">
        <f t="shared" si="20"/>
        <v>1.755064</v>
      </c>
      <c r="V32" s="254">
        <f t="shared" si="21"/>
        <v>-31.599999999999994</v>
      </c>
    </row>
    <row r="33" spans="1:22" ht="12.75">
      <c r="A33" s="53"/>
      <c r="B33" s="4">
        <v>29</v>
      </c>
      <c r="C33" s="322" t="s">
        <v>211</v>
      </c>
      <c r="D33" s="33">
        <v>50</v>
      </c>
      <c r="E33" s="33" t="s">
        <v>25</v>
      </c>
      <c r="F33" s="328">
        <v>1864.34</v>
      </c>
      <c r="G33" s="84">
        <v>1864.34</v>
      </c>
      <c r="H33" s="85">
        <v>10.88</v>
      </c>
      <c r="I33" s="15">
        <f t="shared" si="11"/>
        <v>10.88</v>
      </c>
      <c r="J33" s="15">
        <v>8</v>
      </c>
      <c r="K33" s="15">
        <f t="shared" si="12"/>
        <v>4.326280000000001</v>
      </c>
      <c r="L33" s="15">
        <f t="shared" si="13"/>
        <v>4.9927600000000005</v>
      </c>
      <c r="M33" s="86">
        <v>118</v>
      </c>
      <c r="N33" s="85">
        <f t="shared" si="22"/>
        <v>6.55372</v>
      </c>
      <c r="O33" s="15">
        <v>106</v>
      </c>
      <c r="P33" s="15">
        <f t="shared" si="23"/>
        <v>5.88724</v>
      </c>
      <c r="Q33" s="254">
        <f t="shared" si="16"/>
        <v>160</v>
      </c>
      <c r="R33" s="254">
        <f t="shared" si="17"/>
        <v>86.52560000000001</v>
      </c>
      <c r="S33" s="15">
        <f t="shared" si="18"/>
        <v>99.85520000000001</v>
      </c>
      <c r="T33" s="15">
        <f t="shared" si="19"/>
        <v>-3.0072399999999995</v>
      </c>
      <c r="U33" s="15">
        <f t="shared" si="20"/>
        <v>0.66648</v>
      </c>
      <c r="V33" s="254">
        <f t="shared" si="21"/>
        <v>-12</v>
      </c>
    </row>
    <row r="34" spans="1:22" ht="12.75">
      <c r="A34" s="53"/>
      <c r="B34" s="4">
        <v>30</v>
      </c>
      <c r="C34" s="32" t="s">
        <v>217</v>
      </c>
      <c r="D34" s="30">
        <v>71</v>
      </c>
      <c r="E34" s="30">
        <v>1985</v>
      </c>
      <c r="F34" s="332">
        <v>2193.7</v>
      </c>
      <c r="G34" s="248">
        <f aca="true" t="shared" si="24" ref="G34:G49">F34</f>
        <v>2193.7</v>
      </c>
      <c r="H34" s="252">
        <v>15.22</v>
      </c>
      <c r="I34" s="252">
        <f>H34</f>
        <v>15.22</v>
      </c>
      <c r="J34" s="252">
        <v>14.16</v>
      </c>
      <c r="K34" s="252">
        <f>I34-N34</f>
        <v>9.508000000000001</v>
      </c>
      <c r="L34" s="252">
        <f>I34-P34</f>
        <v>10.12612</v>
      </c>
      <c r="M34" s="248">
        <v>112</v>
      </c>
      <c r="N34" s="253">
        <f>M34*0.051</f>
        <v>5.712</v>
      </c>
      <c r="O34" s="252">
        <v>90.8</v>
      </c>
      <c r="P34" s="252">
        <f>O34*0.0561</f>
        <v>5.0938799999999995</v>
      </c>
      <c r="Q34" s="248">
        <f>J34*1000/D34</f>
        <v>199.43661971830986</v>
      </c>
      <c r="R34" s="248">
        <f>K34*1000/D34</f>
        <v>133.91549295774647</v>
      </c>
      <c r="S34" s="248">
        <f>L34*1000/D34</f>
        <v>142.62140845070422</v>
      </c>
      <c r="T34" s="252">
        <f>L34-J34</f>
        <v>-4.03388</v>
      </c>
      <c r="U34" s="252">
        <f>N34-P34</f>
        <v>0.6181200000000002</v>
      </c>
      <c r="V34" s="248">
        <f>1.1*O34-M34</f>
        <v>-12.11999999999999</v>
      </c>
    </row>
    <row r="35" spans="1:22" ht="12.75">
      <c r="A35" s="53"/>
      <c r="B35" s="4">
        <v>31</v>
      </c>
      <c r="C35" s="243" t="s">
        <v>218</v>
      </c>
      <c r="D35" s="30">
        <v>20</v>
      </c>
      <c r="E35" s="30">
        <v>2004</v>
      </c>
      <c r="F35" s="332">
        <v>1322.1</v>
      </c>
      <c r="G35" s="248">
        <f t="shared" si="24"/>
        <v>1322.1</v>
      </c>
      <c r="H35" s="252">
        <v>3.08</v>
      </c>
      <c r="I35" s="252">
        <f aca="true" t="shared" si="25" ref="I35:I56">H35</f>
        <v>3.08</v>
      </c>
      <c r="J35" s="252">
        <v>1.6</v>
      </c>
      <c r="K35" s="252">
        <f aca="true" t="shared" si="26" ref="K35:K56">I35-N35</f>
        <v>0.4280000000000004</v>
      </c>
      <c r="L35" s="252">
        <f aca="true" t="shared" si="27" ref="L35:L56">I35-P35</f>
        <v>0.0506000000000002</v>
      </c>
      <c r="M35" s="248">
        <v>52</v>
      </c>
      <c r="N35" s="253">
        <f aca="true" t="shared" si="28" ref="N35:N56">M35*0.051</f>
        <v>2.6519999999999997</v>
      </c>
      <c r="O35" s="252">
        <v>54</v>
      </c>
      <c r="P35" s="252">
        <f aca="true" t="shared" si="29" ref="P35:P56">O35*0.0561</f>
        <v>3.0294</v>
      </c>
      <c r="Q35" s="248">
        <f aca="true" t="shared" si="30" ref="Q35:Q56">J35*1000/D35</f>
        <v>80</v>
      </c>
      <c r="R35" s="248">
        <f aca="true" t="shared" si="31" ref="R35:R56">K35*1000/D35</f>
        <v>21.40000000000002</v>
      </c>
      <c r="S35" s="248">
        <f aca="true" t="shared" si="32" ref="S35:S56">L35*1000/D35</f>
        <v>2.53000000000001</v>
      </c>
      <c r="T35" s="252">
        <f aca="true" t="shared" si="33" ref="T35:T56">L35-J35</f>
        <v>-1.5493999999999999</v>
      </c>
      <c r="U35" s="252">
        <f aca="true" t="shared" si="34" ref="U35:U56">N35-P35</f>
        <v>-0.3774000000000002</v>
      </c>
      <c r="V35" s="248">
        <f aca="true" t="shared" si="35" ref="V35:V56">1.1*O35-M35</f>
        <v>7.400000000000006</v>
      </c>
    </row>
    <row r="36" spans="1:22" ht="12.75">
      <c r="A36" s="53"/>
      <c r="B36" s="4">
        <v>32</v>
      </c>
      <c r="C36" s="11" t="s">
        <v>219</v>
      </c>
      <c r="D36" s="31">
        <v>61</v>
      </c>
      <c r="E36" s="237">
        <v>1965</v>
      </c>
      <c r="F36" s="248">
        <v>2716.7</v>
      </c>
      <c r="G36" s="248">
        <f t="shared" si="24"/>
        <v>2716.7</v>
      </c>
      <c r="H36" s="252">
        <v>12.43</v>
      </c>
      <c r="I36" s="252">
        <f t="shared" si="25"/>
        <v>12.43</v>
      </c>
      <c r="J36" s="252">
        <v>9.6</v>
      </c>
      <c r="K36" s="252">
        <f t="shared" si="26"/>
        <v>6.973</v>
      </c>
      <c r="L36" s="252">
        <f t="shared" si="27"/>
        <v>7.23514</v>
      </c>
      <c r="M36" s="248">
        <v>107</v>
      </c>
      <c r="N36" s="253">
        <f t="shared" si="28"/>
        <v>5.457</v>
      </c>
      <c r="O36" s="252">
        <v>92.6</v>
      </c>
      <c r="P36" s="252">
        <f t="shared" si="29"/>
        <v>5.194859999999999</v>
      </c>
      <c r="Q36" s="248">
        <f t="shared" si="30"/>
        <v>157.37704918032787</v>
      </c>
      <c r="R36" s="248">
        <f t="shared" si="31"/>
        <v>114.31147540983606</v>
      </c>
      <c r="S36" s="248">
        <f t="shared" si="32"/>
        <v>118.6088524590164</v>
      </c>
      <c r="T36" s="252">
        <f t="shared" si="33"/>
        <v>-2.3648599999999993</v>
      </c>
      <c r="U36" s="252">
        <f t="shared" si="34"/>
        <v>0.2621400000000005</v>
      </c>
      <c r="V36" s="248">
        <f t="shared" si="35"/>
        <v>-5.140000000000001</v>
      </c>
    </row>
    <row r="37" spans="1:22" ht="12.75">
      <c r="A37" s="53"/>
      <c r="B37" s="4">
        <v>33</v>
      </c>
      <c r="C37" s="11" t="s">
        <v>220</v>
      </c>
      <c r="D37" s="30">
        <v>61</v>
      </c>
      <c r="E37" s="238">
        <v>1973</v>
      </c>
      <c r="F37" s="248">
        <v>2685.7</v>
      </c>
      <c r="G37" s="248">
        <f t="shared" si="24"/>
        <v>2685.7</v>
      </c>
      <c r="H37" s="252">
        <v>10.01</v>
      </c>
      <c r="I37" s="252">
        <f t="shared" si="25"/>
        <v>10.01</v>
      </c>
      <c r="J37" s="252">
        <v>7.21</v>
      </c>
      <c r="K37" s="252">
        <f t="shared" si="26"/>
        <v>4.553</v>
      </c>
      <c r="L37" s="252">
        <f t="shared" si="27"/>
        <v>4.29341</v>
      </c>
      <c r="M37" s="248">
        <v>107</v>
      </c>
      <c r="N37" s="253">
        <f t="shared" si="28"/>
        <v>5.457</v>
      </c>
      <c r="O37" s="252">
        <v>101.9</v>
      </c>
      <c r="P37" s="252">
        <f t="shared" si="29"/>
        <v>5.71659</v>
      </c>
      <c r="Q37" s="248">
        <f t="shared" si="30"/>
        <v>118.19672131147541</v>
      </c>
      <c r="R37" s="248">
        <f t="shared" si="31"/>
        <v>74.63934426229508</v>
      </c>
      <c r="S37" s="248">
        <f t="shared" si="32"/>
        <v>70.38377049180328</v>
      </c>
      <c r="T37" s="252">
        <f t="shared" si="33"/>
        <v>-2.9165900000000002</v>
      </c>
      <c r="U37" s="252">
        <f t="shared" si="34"/>
        <v>-0.2595900000000002</v>
      </c>
      <c r="V37" s="248">
        <f t="shared" si="35"/>
        <v>5.090000000000018</v>
      </c>
    </row>
    <row r="38" spans="1:22" ht="12.75">
      <c r="A38" s="53"/>
      <c r="B38" s="4">
        <v>34</v>
      </c>
      <c r="C38" s="11" t="s">
        <v>221</v>
      </c>
      <c r="D38" s="30">
        <v>72</v>
      </c>
      <c r="E38" s="238">
        <v>1964</v>
      </c>
      <c r="F38" s="248">
        <v>3036</v>
      </c>
      <c r="G38" s="248">
        <f t="shared" si="24"/>
        <v>3036</v>
      </c>
      <c r="H38" s="252">
        <v>7.3</v>
      </c>
      <c r="I38" s="252">
        <f t="shared" si="25"/>
        <v>7.3</v>
      </c>
      <c r="J38" s="252">
        <v>1.02</v>
      </c>
      <c r="K38" s="252">
        <f t="shared" si="26"/>
        <v>-1.0639999999999992</v>
      </c>
      <c r="L38" s="252">
        <f t="shared" si="27"/>
        <v>-1.26086</v>
      </c>
      <c r="M38" s="248">
        <v>164</v>
      </c>
      <c r="N38" s="253">
        <f t="shared" si="28"/>
        <v>8.363999999999999</v>
      </c>
      <c r="O38" s="252">
        <v>152.6</v>
      </c>
      <c r="P38" s="252">
        <f t="shared" si="29"/>
        <v>8.56086</v>
      </c>
      <c r="Q38" s="248">
        <f t="shared" si="30"/>
        <v>14.166666666666666</v>
      </c>
      <c r="R38" s="248">
        <f t="shared" si="31"/>
        <v>-14.777777777777764</v>
      </c>
      <c r="S38" s="248">
        <f t="shared" si="32"/>
        <v>-17.511944444444445</v>
      </c>
      <c r="T38" s="252">
        <f t="shared" si="33"/>
        <v>-2.28086</v>
      </c>
      <c r="U38" s="252">
        <f t="shared" si="34"/>
        <v>-0.19686000000000092</v>
      </c>
      <c r="V38" s="248">
        <f t="shared" si="35"/>
        <v>3.8600000000000136</v>
      </c>
    </row>
    <row r="39" spans="1:22" ht="12.75">
      <c r="A39" s="53"/>
      <c r="B39" s="4">
        <v>35</v>
      </c>
      <c r="C39" s="11" t="s">
        <v>222</v>
      </c>
      <c r="D39" s="30">
        <v>75</v>
      </c>
      <c r="E39" s="238">
        <v>1990</v>
      </c>
      <c r="F39" s="248">
        <v>3256.5</v>
      </c>
      <c r="G39" s="248">
        <f t="shared" si="24"/>
        <v>3256.5</v>
      </c>
      <c r="H39" s="252">
        <v>16.36</v>
      </c>
      <c r="I39" s="252">
        <f t="shared" si="25"/>
        <v>16.36</v>
      </c>
      <c r="J39" s="252">
        <v>16.88</v>
      </c>
      <c r="K39" s="252">
        <f t="shared" si="26"/>
        <v>9.934000000000001</v>
      </c>
      <c r="L39" s="252">
        <f t="shared" si="27"/>
        <v>9.84118</v>
      </c>
      <c r="M39" s="248">
        <v>126</v>
      </c>
      <c r="N39" s="253">
        <f t="shared" si="28"/>
        <v>6.425999999999999</v>
      </c>
      <c r="O39" s="260">
        <v>116.2</v>
      </c>
      <c r="P39" s="252">
        <f t="shared" si="29"/>
        <v>6.51882</v>
      </c>
      <c r="Q39" s="248">
        <f t="shared" si="30"/>
        <v>225.06666666666666</v>
      </c>
      <c r="R39" s="248">
        <f t="shared" si="31"/>
        <v>132.45333333333335</v>
      </c>
      <c r="S39" s="248">
        <f t="shared" si="32"/>
        <v>131.21573333333333</v>
      </c>
      <c r="T39" s="252">
        <f t="shared" si="33"/>
        <v>-7.038819999999999</v>
      </c>
      <c r="U39" s="252">
        <f t="shared" si="34"/>
        <v>-0.09282000000000057</v>
      </c>
      <c r="V39" s="248">
        <f t="shared" si="35"/>
        <v>1.8200000000000074</v>
      </c>
    </row>
    <row r="40" spans="1:22" ht="12.75">
      <c r="A40" s="53"/>
      <c r="B40" s="4">
        <v>36</v>
      </c>
      <c r="C40" s="11" t="s">
        <v>223</v>
      </c>
      <c r="D40" s="30">
        <v>54</v>
      </c>
      <c r="E40" s="238">
        <v>1982</v>
      </c>
      <c r="F40" s="248">
        <v>3574.7</v>
      </c>
      <c r="G40" s="248">
        <f t="shared" si="24"/>
        <v>3574.7</v>
      </c>
      <c r="H40" s="252">
        <v>17.92</v>
      </c>
      <c r="I40" s="252">
        <f t="shared" si="25"/>
        <v>17.92</v>
      </c>
      <c r="J40" s="252">
        <v>12.96</v>
      </c>
      <c r="K40" s="252">
        <f t="shared" si="26"/>
        <v>12.259000000000002</v>
      </c>
      <c r="L40" s="252">
        <f t="shared" si="27"/>
        <v>12.253900000000002</v>
      </c>
      <c r="M40" s="248">
        <v>111</v>
      </c>
      <c r="N40" s="253">
        <f t="shared" si="28"/>
        <v>5.661</v>
      </c>
      <c r="O40" s="260">
        <v>101</v>
      </c>
      <c r="P40" s="252">
        <f t="shared" si="29"/>
        <v>5.6661</v>
      </c>
      <c r="Q40" s="248">
        <f t="shared" si="30"/>
        <v>240</v>
      </c>
      <c r="R40" s="248">
        <f t="shared" si="31"/>
        <v>227.01851851851856</v>
      </c>
      <c r="S40" s="248">
        <f t="shared" si="32"/>
        <v>226.9240740740741</v>
      </c>
      <c r="T40" s="252">
        <f t="shared" si="33"/>
        <v>-0.7060999999999993</v>
      </c>
      <c r="U40" s="252">
        <f t="shared" si="34"/>
        <v>-0.0051000000000005485</v>
      </c>
      <c r="V40" s="248">
        <f t="shared" si="35"/>
        <v>0.10000000000000853</v>
      </c>
    </row>
    <row r="41" spans="1:22" ht="12.75">
      <c r="A41" s="53"/>
      <c r="B41" s="4">
        <v>37</v>
      </c>
      <c r="C41" s="11" t="s">
        <v>224</v>
      </c>
      <c r="D41" s="30">
        <v>36</v>
      </c>
      <c r="E41" s="238">
        <v>1989</v>
      </c>
      <c r="F41" s="248">
        <v>2187.8</v>
      </c>
      <c r="G41" s="248">
        <f t="shared" si="24"/>
        <v>2187.8</v>
      </c>
      <c r="H41" s="252">
        <v>10.7</v>
      </c>
      <c r="I41" s="252">
        <f t="shared" si="25"/>
        <v>10.7</v>
      </c>
      <c r="J41" s="252">
        <v>8.64</v>
      </c>
      <c r="K41" s="252">
        <f t="shared" si="26"/>
        <v>6.313999999999999</v>
      </c>
      <c r="L41" s="252">
        <f t="shared" si="27"/>
        <v>5.56685</v>
      </c>
      <c r="M41" s="248">
        <v>86</v>
      </c>
      <c r="N41" s="253">
        <f t="shared" si="28"/>
        <v>4.386</v>
      </c>
      <c r="O41" s="260">
        <v>91.5</v>
      </c>
      <c r="P41" s="252">
        <f t="shared" si="29"/>
        <v>5.13315</v>
      </c>
      <c r="Q41" s="248">
        <f t="shared" si="30"/>
        <v>240</v>
      </c>
      <c r="R41" s="248">
        <f t="shared" si="31"/>
        <v>175.38888888888886</v>
      </c>
      <c r="S41" s="248">
        <f t="shared" si="32"/>
        <v>154.6347222222222</v>
      </c>
      <c r="T41" s="252">
        <f t="shared" si="33"/>
        <v>-3.073150000000001</v>
      </c>
      <c r="U41" s="252">
        <f t="shared" si="34"/>
        <v>-0.7471499999999995</v>
      </c>
      <c r="V41" s="248">
        <f t="shared" si="35"/>
        <v>14.650000000000006</v>
      </c>
    </row>
    <row r="42" spans="1:22" ht="12.75">
      <c r="A42" s="53"/>
      <c r="B42" s="4">
        <v>38</v>
      </c>
      <c r="C42" s="11" t="s">
        <v>225</v>
      </c>
      <c r="D42" s="30">
        <v>82</v>
      </c>
      <c r="E42" s="238">
        <v>1969</v>
      </c>
      <c r="F42" s="251">
        <v>2961.2</v>
      </c>
      <c r="G42" s="251">
        <f t="shared" si="24"/>
        <v>2961.2</v>
      </c>
      <c r="H42" s="252">
        <v>11.69</v>
      </c>
      <c r="I42" s="252">
        <f t="shared" si="25"/>
        <v>11.69</v>
      </c>
      <c r="J42" s="252">
        <v>9.76</v>
      </c>
      <c r="K42" s="252">
        <f t="shared" si="26"/>
        <v>5.978</v>
      </c>
      <c r="L42" s="252">
        <f t="shared" si="27"/>
        <v>4.127719999999999</v>
      </c>
      <c r="M42" s="248">
        <v>112</v>
      </c>
      <c r="N42" s="253">
        <f t="shared" si="28"/>
        <v>5.712</v>
      </c>
      <c r="O42" s="260">
        <v>134.8</v>
      </c>
      <c r="P42" s="252">
        <f t="shared" si="29"/>
        <v>7.56228</v>
      </c>
      <c r="Q42" s="248">
        <f t="shared" si="30"/>
        <v>119.02439024390245</v>
      </c>
      <c r="R42" s="248">
        <f t="shared" si="31"/>
        <v>72.90243902439025</v>
      </c>
      <c r="S42" s="248">
        <f t="shared" si="32"/>
        <v>50.338048780487796</v>
      </c>
      <c r="T42" s="252">
        <f t="shared" si="33"/>
        <v>-5.632280000000001</v>
      </c>
      <c r="U42" s="252">
        <f t="shared" si="34"/>
        <v>-1.8502800000000006</v>
      </c>
      <c r="V42" s="248">
        <f t="shared" si="35"/>
        <v>36.28000000000003</v>
      </c>
    </row>
    <row r="43" spans="1:22" ht="12.75">
      <c r="A43" s="53"/>
      <c r="B43" s="4">
        <v>39</v>
      </c>
      <c r="C43" s="65" t="s">
        <v>226</v>
      </c>
      <c r="D43" s="30">
        <v>54</v>
      </c>
      <c r="E43" s="30">
        <v>1976</v>
      </c>
      <c r="F43" s="248">
        <v>3489.8</v>
      </c>
      <c r="G43" s="248">
        <f t="shared" si="24"/>
        <v>3489.8</v>
      </c>
      <c r="H43" s="252">
        <v>9.79</v>
      </c>
      <c r="I43" s="252">
        <f t="shared" si="25"/>
        <v>9.79</v>
      </c>
      <c r="J43" s="252">
        <v>10.14</v>
      </c>
      <c r="K43" s="252">
        <f t="shared" si="26"/>
        <v>4.587999999999999</v>
      </c>
      <c r="L43" s="252">
        <f t="shared" si="27"/>
        <v>3.243129999999999</v>
      </c>
      <c r="M43" s="248">
        <v>102</v>
      </c>
      <c r="N43" s="253">
        <f t="shared" si="28"/>
        <v>5.202</v>
      </c>
      <c r="O43" s="260">
        <v>116.7</v>
      </c>
      <c r="P43" s="252">
        <f t="shared" si="29"/>
        <v>6.54687</v>
      </c>
      <c r="Q43" s="248">
        <f t="shared" si="30"/>
        <v>187.77777777777777</v>
      </c>
      <c r="R43" s="248">
        <f t="shared" si="31"/>
        <v>84.96296296296295</v>
      </c>
      <c r="S43" s="248">
        <f t="shared" si="32"/>
        <v>60.05796296296294</v>
      </c>
      <c r="T43" s="252">
        <f t="shared" si="33"/>
        <v>-6.896870000000002</v>
      </c>
      <c r="U43" s="252">
        <f t="shared" si="34"/>
        <v>-1.3448700000000002</v>
      </c>
      <c r="V43" s="248">
        <f t="shared" si="35"/>
        <v>26.370000000000005</v>
      </c>
    </row>
    <row r="44" spans="1:22" ht="12.75">
      <c r="A44" s="53"/>
      <c r="B44" s="4">
        <v>40</v>
      </c>
      <c r="C44" s="11" t="s">
        <v>227</v>
      </c>
      <c r="D44" s="33">
        <v>83</v>
      </c>
      <c r="E44" s="33">
        <v>1983</v>
      </c>
      <c r="F44" s="254">
        <v>5227.4</v>
      </c>
      <c r="G44" s="254">
        <f t="shared" si="24"/>
        <v>5227.4</v>
      </c>
      <c r="H44" s="15">
        <v>27.16</v>
      </c>
      <c r="I44" s="15">
        <f t="shared" si="25"/>
        <v>27.16</v>
      </c>
      <c r="J44" s="15">
        <v>19.28</v>
      </c>
      <c r="K44" s="15">
        <f t="shared" si="26"/>
        <v>17.011000000000003</v>
      </c>
      <c r="L44" s="15">
        <f t="shared" si="27"/>
        <v>16.7254</v>
      </c>
      <c r="M44" s="254">
        <v>199</v>
      </c>
      <c r="N44" s="85">
        <f t="shared" si="28"/>
        <v>10.149</v>
      </c>
      <c r="O44" s="15">
        <v>186</v>
      </c>
      <c r="P44" s="15">
        <f t="shared" si="29"/>
        <v>10.4346</v>
      </c>
      <c r="Q44" s="254">
        <f t="shared" si="30"/>
        <v>232.289156626506</v>
      </c>
      <c r="R44" s="254">
        <f t="shared" si="31"/>
        <v>204.9518072289157</v>
      </c>
      <c r="S44" s="254">
        <f t="shared" si="32"/>
        <v>201.510843373494</v>
      </c>
      <c r="T44" s="15">
        <f t="shared" si="33"/>
        <v>-2.5546000000000006</v>
      </c>
      <c r="U44" s="15">
        <f t="shared" si="34"/>
        <v>-0.2856000000000005</v>
      </c>
      <c r="V44" s="254">
        <f t="shared" si="35"/>
        <v>5.600000000000023</v>
      </c>
    </row>
    <row r="45" spans="1:22" ht="12.75">
      <c r="A45" s="53"/>
      <c r="B45" s="4">
        <v>41</v>
      </c>
      <c r="C45" s="11" t="s">
        <v>228</v>
      </c>
      <c r="D45" s="33">
        <v>60</v>
      </c>
      <c r="E45" s="33">
        <v>1968</v>
      </c>
      <c r="F45" s="254">
        <v>2715.4</v>
      </c>
      <c r="G45" s="254">
        <f t="shared" si="24"/>
        <v>2715.4</v>
      </c>
      <c r="H45" s="15">
        <v>9.15</v>
      </c>
      <c r="I45" s="15">
        <f t="shared" si="25"/>
        <v>9.15</v>
      </c>
      <c r="J45" s="15">
        <v>9.6</v>
      </c>
      <c r="K45" s="15">
        <f t="shared" si="26"/>
        <v>2.979000000000001</v>
      </c>
      <c r="L45" s="15">
        <f t="shared" si="27"/>
        <v>3.3380400000000012</v>
      </c>
      <c r="M45" s="254">
        <v>121</v>
      </c>
      <c r="N45" s="85">
        <f t="shared" si="28"/>
        <v>6.170999999999999</v>
      </c>
      <c r="O45" s="15">
        <v>103.6</v>
      </c>
      <c r="P45" s="15">
        <f t="shared" si="29"/>
        <v>5.811959999999999</v>
      </c>
      <c r="Q45" s="254">
        <f t="shared" si="30"/>
        <v>160</v>
      </c>
      <c r="R45" s="254">
        <f t="shared" si="31"/>
        <v>49.65000000000001</v>
      </c>
      <c r="S45" s="254">
        <f t="shared" si="32"/>
        <v>55.63400000000002</v>
      </c>
      <c r="T45" s="15">
        <f t="shared" si="33"/>
        <v>-6.261959999999998</v>
      </c>
      <c r="U45" s="15">
        <f t="shared" si="34"/>
        <v>0.35904000000000025</v>
      </c>
      <c r="V45" s="254">
        <f t="shared" si="35"/>
        <v>-7.039999999999992</v>
      </c>
    </row>
    <row r="46" spans="1:22" ht="12.75">
      <c r="A46" s="53"/>
      <c r="B46" s="4">
        <v>42</v>
      </c>
      <c r="C46" s="11" t="s">
        <v>229</v>
      </c>
      <c r="D46" s="33">
        <v>60</v>
      </c>
      <c r="E46" s="33">
        <v>1971</v>
      </c>
      <c r="F46" s="254">
        <v>2693.1</v>
      </c>
      <c r="G46" s="254">
        <f t="shared" si="24"/>
        <v>2693.1</v>
      </c>
      <c r="H46" s="15">
        <v>10.1</v>
      </c>
      <c r="I46" s="15">
        <f t="shared" si="25"/>
        <v>10.1</v>
      </c>
      <c r="J46" s="15">
        <v>7.51</v>
      </c>
      <c r="K46" s="15">
        <f t="shared" si="26"/>
        <v>3.9800000000000004</v>
      </c>
      <c r="L46" s="15">
        <f t="shared" si="27"/>
        <v>2.178680000000001</v>
      </c>
      <c r="M46" s="254">
        <v>120</v>
      </c>
      <c r="N46" s="85">
        <f t="shared" si="28"/>
        <v>6.119999999999999</v>
      </c>
      <c r="O46" s="15">
        <v>141.2</v>
      </c>
      <c r="P46" s="15">
        <f t="shared" si="29"/>
        <v>7.921319999999999</v>
      </c>
      <c r="Q46" s="254">
        <f t="shared" si="30"/>
        <v>125.16666666666667</v>
      </c>
      <c r="R46" s="254">
        <f t="shared" si="31"/>
        <v>66.33333333333334</v>
      </c>
      <c r="S46" s="254">
        <f t="shared" si="32"/>
        <v>36.311333333333344</v>
      </c>
      <c r="T46" s="15">
        <f t="shared" si="33"/>
        <v>-5.331319999999999</v>
      </c>
      <c r="U46" s="15">
        <f t="shared" si="34"/>
        <v>-1.8013199999999996</v>
      </c>
      <c r="V46" s="254">
        <f t="shared" si="35"/>
        <v>35.31999999999999</v>
      </c>
    </row>
    <row r="47" spans="1:22" ht="12.75">
      <c r="A47" s="53"/>
      <c r="B47" s="4">
        <v>43</v>
      </c>
      <c r="C47" s="11" t="s">
        <v>230</v>
      </c>
      <c r="D47" s="33">
        <v>61</v>
      </c>
      <c r="E47" s="33">
        <v>1973</v>
      </c>
      <c r="F47" s="254">
        <v>2685.7</v>
      </c>
      <c r="G47" s="254">
        <f t="shared" si="24"/>
        <v>2685.7</v>
      </c>
      <c r="H47" s="15">
        <v>10.01</v>
      </c>
      <c r="I47" s="15">
        <f t="shared" si="25"/>
        <v>10.01</v>
      </c>
      <c r="J47" s="15">
        <v>7.21</v>
      </c>
      <c r="K47" s="15">
        <f t="shared" si="26"/>
        <v>4.553</v>
      </c>
      <c r="L47" s="15">
        <f t="shared" si="27"/>
        <v>4.29341</v>
      </c>
      <c r="M47" s="254">
        <v>107</v>
      </c>
      <c r="N47" s="85">
        <f t="shared" si="28"/>
        <v>5.457</v>
      </c>
      <c r="O47" s="15">
        <v>101.9</v>
      </c>
      <c r="P47" s="15">
        <f t="shared" si="29"/>
        <v>5.71659</v>
      </c>
      <c r="Q47" s="254">
        <f t="shared" si="30"/>
        <v>118.19672131147541</v>
      </c>
      <c r="R47" s="254">
        <f t="shared" si="31"/>
        <v>74.63934426229508</v>
      </c>
      <c r="S47" s="254">
        <f t="shared" si="32"/>
        <v>70.38377049180328</v>
      </c>
      <c r="T47" s="15">
        <f t="shared" si="33"/>
        <v>-2.9165900000000002</v>
      </c>
      <c r="U47" s="15">
        <f t="shared" si="34"/>
        <v>-0.2595900000000002</v>
      </c>
      <c r="V47" s="254">
        <f t="shared" si="35"/>
        <v>5.090000000000018</v>
      </c>
    </row>
    <row r="48" spans="1:22" ht="12.75">
      <c r="A48" s="53"/>
      <c r="B48" s="4">
        <v>44</v>
      </c>
      <c r="C48" s="11" t="s">
        <v>231</v>
      </c>
      <c r="D48" s="33">
        <v>93</v>
      </c>
      <c r="E48" s="33">
        <v>1982</v>
      </c>
      <c r="F48" s="254">
        <v>5171</v>
      </c>
      <c r="G48" s="254">
        <f t="shared" si="24"/>
        <v>5171</v>
      </c>
      <c r="H48" s="15">
        <v>19.15</v>
      </c>
      <c r="I48" s="15">
        <f t="shared" si="25"/>
        <v>19.15</v>
      </c>
      <c r="J48" s="15">
        <v>17.02</v>
      </c>
      <c r="K48" s="15">
        <f t="shared" si="26"/>
        <v>7.369</v>
      </c>
      <c r="L48" s="15">
        <f t="shared" si="27"/>
        <v>9.399819999999998</v>
      </c>
      <c r="M48" s="254">
        <v>231</v>
      </c>
      <c r="N48" s="85">
        <f t="shared" si="28"/>
        <v>11.780999999999999</v>
      </c>
      <c r="O48" s="15">
        <v>173.8</v>
      </c>
      <c r="P48" s="15">
        <f t="shared" si="29"/>
        <v>9.75018</v>
      </c>
      <c r="Q48" s="254">
        <f t="shared" si="30"/>
        <v>183.01075268817203</v>
      </c>
      <c r="R48" s="254">
        <f t="shared" si="31"/>
        <v>79.23655913978494</v>
      </c>
      <c r="S48" s="254">
        <f t="shared" si="32"/>
        <v>101.07333333333331</v>
      </c>
      <c r="T48" s="15">
        <f t="shared" si="33"/>
        <v>-7.620180000000001</v>
      </c>
      <c r="U48" s="15">
        <f t="shared" si="34"/>
        <v>2.0308199999999985</v>
      </c>
      <c r="V48" s="254">
        <f t="shared" si="35"/>
        <v>-39.819999999999965</v>
      </c>
    </row>
    <row r="49" spans="1:22" ht="12.75">
      <c r="A49" s="53"/>
      <c r="B49" s="4">
        <v>45</v>
      </c>
      <c r="C49" s="11" t="s">
        <v>232</v>
      </c>
      <c r="D49" s="33">
        <v>55</v>
      </c>
      <c r="E49" s="33">
        <v>1978</v>
      </c>
      <c r="F49" s="254">
        <v>3531.4</v>
      </c>
      <c r="G49" s="254">
        <f t="shared" si="24"/>
        <v>3531.4</v>
      </c>
      <c r="H49" s="15">
        <v>12.73</v>
      </c>
      <c r="I49" s="15">
        <f t="shared" si="25"/>
        <v>12.73</v>
      </c>
      <c r="J49" s="15">
        <v>10.14</v>
      </c>
      <c r="K49" s="15">
        <f t="shared" si="26"/>
        <v>6.6610000000000005</v>
      </c>
      <c r="L49" s="15">
        <f t="shared" si="27"/>
        <v>5.998000000000001</v>
      </c>
      <c r="M49" s="254">
        <v>119</v>
      </c>
      <c r="N49" s="85">
        <f t="shared" si="28"/>
        <v>6.069</v>
      </c>
      <c r="O49" s="15">
        <v>120</v>
      </c>
      <c r="P49" s="15">
        <f t="shared" si="29"/>
        <v>6.731999999999999</v>
      </c>
      <c r="Q49" s="254">
        <f t="shared" si="30"/>
        <v>184.36363636363637</v>
      </c>
      <c r="R49" s="254">
        <f t="shared" si="31"/>
        <v>121.10909090909092</v>
      </c>
      <c r="S49" s="254">
        <f t="shared" si="32"/>
        <v>109.05454545454548</v>
      </c>
      <c r="T49" s="15">
        <f t="shared" si="33"/>
        <v>-4.1419999999999995</v>
      </c>
      <c r="U49" s="15">
        <f t="shared" si="34"/>
        <v>-0.6629999999999994</v>
      </c>
      <c r="V49" s="254">
        <f t="shared" si="35"/>
        <v>13</v>
      </c>
    </row>
    <row r="50" spans="1:22" ht="12.75">
      <c r="A50" s="53"/>
      <c r="B50" s="4">
        <v>46</v>
      </c>
      <c r="C50" s="11" t="s">
        <v>233</v>
      </c>
      <c r="D50" s="33">
        <v>54</v>
      </c>
      <c r="E50" s="33">
        <v>1978</v>
      </c>
      <c r="F50" s="254">
        <v>3543.4</v>
      </c>
      <c r="G50" s="254">
        <v>3988.24</v>
      </c>
      <c r="H50" s="15">
        <v>13.45</v>
      </c>
      <c r="I50" s="15">
        <f t="shared" si="25"/>
        <v>13.45</v>
      </c>
      <c r="J50" s="15">
        <v>10.08</v>
      </c>
      <c r="K50" s="15">
        <f t="shared" si="26"/>
        <v>7.635999999999999</v>
      </c>
      <c r="L50" s="15">
        <f t="shared" si="27"/>
        <v>7.548279999999999</v>
      </c>
      <c r="M50" s="254">
        <v>114</v>
      </c>
      <c r="N50" s="85">
        <f t="shared" si="28"/>
        <v>5.814</v>
      </c>
      <c r="O50" s="15">
        <v>105.2</v>
      </c>
      <c r="P50" s="15">
        <f t="shared" si="29"/>
        <v>5.90172</v>
      </c>
      <c r="Q50" s="254">
        <f t="shared" si="30"/>
        <v>186.66666666666666</v>
      </c>
      <c r="R50" s="254">
        <f t="shared" si="31"/>
        <v>141.4074074074074</v>
      </c>
      <c r="S50" s="254">
        <f t="shared" si="32"/>
        <v>139.78296296296296</v>
      </c>
      <c r="T50" s="15">
        <f t="shared" si="33"/>
        <v>-2.531720000000001</v>
      </c>
      <c r="U50" s="15">
        <f t="shared" si="34"/>
        <v>-0.08772000000000002</v>
      </c>
      <c r="V50" s="254">
        <f t="shared" si="35"/>
        <v>1.720000000000013</v>
      </c>
    </row>
    <row r="51" spans="1:22" ht="12.75">
      <c r="A51" s="53"/>
      <c r="B51" s="4">
        <v>47</v>
      </c>
      <c r="C51" s="11" t="s">
        <v>234</v>
      </c>
      <c r="D51" s="33">
        <v>55</v>
      </c>
      <c r="E51" s="33">
        <v>1978</v>
      </c>
      <c r="F51" s="254">
        <v>3541.7</v>
      </c>
      <c r="G51" s="254">
        <f>F51</f>
        <v>3541.7</v>
      </c>
      <c r="H51" s="15">
        <v>12.55</v>
      </c>
      <c r="I51" s="15">
        <f t="shared" si="25"/>
        <v>12.55</v>
      </c>
      <c r="J51" s="15">
        <v>10.01</v>
      </c>
      <c r="K51" s="15">
        <f t="shared" si="26"/>
        <v>6.583000000000001</v>
      </c>
      <c r="L51" s="15">
        <f t="shared" si="27"/>
        <v>7.282210000000001</v>
      </c>
      <c r="M51" s="254">
        <v>117</v>
      </c>
      <c r="N51" s="85">
        <f t="shared" si="28"/>
        <v>5.967</v>
      </c>
      <c r="O51" s="15">
        <v>93.9</v>
      </c>
      <c r="P51" s="15">
        <f t="shared" si="29"/>
        <v>5.26779</v>
      </c>
      <c r="Q51" s="254">
        <f t="shared" si="30"/>
        <v>182</v>
      </c>
      <c r="R51" s="254">
        <f t="shared" si="31"/>
        <v>119.6909090909091</v>
      </c>
      <c r="S51" s="254">
        <f t="shared" si="32"/>
        <v>132.4038181818182</v>
      </c>
      <c r="T51" s="15">
        <f t="shared" si="33"/>
        <v>-2.727789999999999</v>
      </c>
      <c r="U51" s="15">
        <f t="shared" si="34"/>
        <v>0.6992099999999999</v>
      </c>
      <c r="V51" s="254">
        <f t="shared" si="35"/>
        <v>-13.70999999999998</v>
      </c>
    </row>
    <row r="52" spans="1:22" ht="12.75">
      <c r="A52" s="53"/>
      <c r="B52" s="4">
        <v>48</v>
      </c>
      <c r="C52" s="11" t="s">
        <v>236</v>
      </c>
      <c r="D52" s="33">
        <v>55</v>
      </c>
      <c r="E52" s="33">
        <v>1975</v>
      </c>
      <c r="F52" s="254">
        <v>2706</v>
      </c>
      <c r="G52" s="254">
        <f>F52</f>
        <v>2706</v>
      </c>
      <c r="H52" s="15">
        <v>11.14</v>
      </c>
      <c r="I52" s="15">
        <f t="shared" si="25"/>
        <v>11.14</v>
      </c>
      <c r="J52" s="15">
        <v>6.88</v>
      </c>
      <c r="K52" s="15">
        <f t="shared" si="26"/>
        <v>5.173000000000001</v>
      </c>
      <c r="L52" s="15">
        <f t="shared" si="27"/>
        <v>5.76001</v>
      </c>
      <c r="M52" s="254">
        <v>117</v>
      </c>
      <c r="N52" s="85">
        <f t="shared" si="28"/>
        <v>5.967</v>
      </c>
      <c r="O52" s="15">
        <v>95.9</v>
      </c>
      <c r="P52" s="15">
        <f t="shared" si="29"/>
        <v>5.37999</v>
      </c>
      <c r="Q52" s="254">
        <f t="shared" si="30"/>
        <v>125.0909090909091</v>
      </c>
      <c r="R52" s="254">
        <f t="shared" si="31"/>
        <v>94.05454545454548</v>
      </c>
      <c r="S52" s="254">
        <f t="shared" si="32"/>
        <v>104.72745454545455</v>
      </c>
      <c r="T52" s="15">
        <f t="shared" si="33"/>
        <v>-1.1199899999999996</v>
      </c>
      <c r="U52" s="15">
        <f t="shared" si="34"/>
        <v>0.5870099999999994</v>
      </c>
      <c r="V52" s="254">
        <f t="shared" si="35"/>
        <v>-11.509999999999991</v>
      </c>
    </row>
    <row r="53" spans="1:22" ht="12.75">
      <c r="A53" s="53"/>
      <c r="B53" s="4">
        <v>49</v>
      </c>
      <c r="C53" s="11" t="s">
        <v>237</v>
      </c>
      <c r="D53" s="33">
        <v>45</v>
      </c>
      <c r="E53" s="33">
        <v>1979</v>
      </c>
      <c r="F53" s="86">
        <v>2329</v>
      </c>
      <c r="G53" s="254">
        <f>F53</f>
        <v>2329</v>
      </c>
      <c r="H53" s="15">
        <v>10.78</v>
      </c>
      <c r="I53" s="15">
        <f t="shared" si="25"/>
        <v>10.78</v>
      </c>
      <c r="J53" s="15">
        <v>7.12</v>
      </c>
      <c r="K53" s="15">
        <f t="shared" si="26"/>
        <v>3.3339999999999996</v>
      </c>
      <c r="L53" s="15">
        <f t="shared" si="27"/>
        <v>2.51647</v>
      </c>
      <c r="M53" s="254">
        <v>146</v>
      </c>
      <c r="N53" s="85">
        <f t="shared" si="28"/>
        <v>7.446</v>
      </c>
      <c r="O53" s="259">
        <v>147.3</v>
      </c>
      <c r="P53" s="15">
        <f t="shared" si="29"/>
        <v>8.26353</v>
      </c>
      <c r="Q53" s="254">
        <f t="shared" si="30"/>
        <v>158.22222222222223</v>
      </c>
      <c r="R53" s="254">
        <f t="shared" si="31"/>
        <v>74.08888888888887</v>
      </c>
      <c r="S53" s="254">
        <f t="shared" si="32"/>
        <v>55.92155555555555</v>
      </c>
      <c r="T53" s="15">
        <f t="shared" si="33"/>
        <v>-4.60353</v>
      </c>
      <c r="U53" s="15">
        <f t="shared" si="34"/>
        <v>-0.8175299999999996</v>
      </c>
      <c r="V53" s="254">
        <f t="shared" si="35"/>
        <v>16.03000000000003</v>
      </c>
    </row>
    <row r="54" spans="1:22" ht="12.75">
      <c r="A54" s="53"/>
      <c r="B54" s="4">
        <v>50</v>
      </c>
      <c r="C54" s="11" t="s">
        <v>241</v>
      </c>
      <c r="D54" s="33">
        <v>100</v>
      </c>
      <c r="E54" s="33">
        <v>1973</v>
      </c>
      <c r="F54" s="86">
        <v>4461</v>
      </c>
      <c r="G54" s="254">
        <f>F54</f>
        <v>4461</v>
      </c>
      <c r="H54" s="15">
        <v>14.32</v>
      </c>
      <c r="I54" s="15">
        <f t="shared" si="25"/>
        <v>14.32</v>
      </c>
      <c r="J54" s="15">
        <v>12.02</v>
      </c>
      <c r="K54" s="15">
        <f t="shared" si="26"/>
        <v>5.905000000000001</v>
      </c>
      <c r="L54" s="15">
        <f t="shared" si="27"/>
        <v>7.15042</v>
      </c>
      <c r="M54" s="254">
        <v>165</v>
      </c>
      <c r="N54" s="85">
        <f t="shared" si="28"/>
        <v>8.415</v>
      </c>
      <c r="O54" s="15">
        <v>127.8</v>
      </c>
      <c r="P54" s="15">
        <f t="shared" si="29"/>
        <v>7.16958</v>
      </c>
      <c r="Q54" s="254">
        <f t="shared" si="30"/>
        <v>120.2</v>
      </c>
      <c r="R54" s="254">
        <f t="shared" si="31"/>
        <v>59.05000000000001</v>
      </c>
      <c r="S54" s="254">
        <f t="shared" si="32"/>
        <v>71.5042</v>
      </c>
      <c r="T54" s="15">
        <f t="shared" si="33"/>
        <v>-4.869579999999999</v>
      </c>
      <c r="U54" s="15">
        <f t="shared" si="34"/>
        <v>1.2454199999999993</v>
      </c>
      <c r="V54" s="254">
        <f t="shared" si="35"/>
        <v>-24.419999999999987</v>
      </c>
    </row>
    <row r="55" spans="1:22" ht="12.75">
      <c r="A55" s="53"/>
      <c r="B55" s="4">
        <v>51</v>
      </c>
      <c r="C55" s="11" t="s">
        <v>242</v>
      </c>
      <c r="D55" s="33">
        <v>54</v>
      </c>
      <c r="E55" s="33">
        <v>1977</v>
      </c>
      <c r="F55" s="86">
        <v>3538.4</v>
      </c>
      <c r="G55" s="254">
        <v>3538.4</v>
      </c>
      <c r="H55" s="15">
        <v>12.8</v>
      </c>
      <c r="I55" s="15">
        <f t="shared" si="25"/>
        <v>12.8</v>
      </c>
      <c r="J55" s="15">
        <v>10.14</v>
      </c>
      <c r="K55" s="15">
        <f t="shared" si="26"/>
        <v>5.303000000000001</v>
      </c>
      <c r="L55" s="15">
        <f t="shared" si="27"/>
        <v>4.497200000000001</v>
      </c>
      <c r="M55" s="254">
        <v>147</v>
      </c>
      <c r="N55" s="85">
        <f t="shared" si="28"/>
        <v>7.497</v>
      </c>
      <c r="O55" s="15">
        <v>148</v>
      </c>
      <c r="P55" s="15">
        <f t="shared" si="29"/>
        <v>8.3028</v>
      </c>
      <c r="Q55" s="254">
        <f t="shared" si="30"/>
        <v>187.77777777777777</v>
      </c>
      <c r="R55" s="254">
        <f t="shared" si="31"/>
        <v>98.20370370370372</v>
      </c>
      <c r="S55" s="254">
        <f t="shared" si="32"/>
        <v>83.2814814814815</v>
      </c>
      <c r="T55" s="15">
        <f t="shared" si="33"/>
        <v>-5.642799999999999</v>
      </c>
      <c r="U55" s="15">
        <f t="shared" si="34"/>
        <v>-0.8057999999999996</v>
      </c>
      <c r="V55" s="254">
        <f t="shared" si="35"/>
        <v>15.800000000000011</v>
      </c>
    </row>
    <row r="56" spans="1:22" ht="12.75">
      <c r="A56" s="53"/>
      <c r="B56" s="4">
        <v>52</v>
      </c>
      <c r="C56" s="11" t="s">
        <v>243</v>
      </c>
      <c r="D56" s="33">
        <v>40</v>
      </c>
      <c r="E56" s="33">
        <v>1966</v>
      </c>
      <c r="F56" s="86">
        <v>2229</v>
      </c>
      <c r="G56" s="254">
        <f>F56</f>
        <v>2229</v>
      </c>
      <c r="H56" s="15">
        <v>7.34</v>
      </c>
      <c r="I56" s="15">
        <f t="shared" si="25"/>
        <v>7.34</v>
      </c>
      <c r="J56" s="15">
        <v>4.95</v>
      </c>
      <c r="K56" s="15">
        <f t="shared" si="26"/>
        <v>2.24</v>
      </c>
      <c r="L56" s="15">
        <f t="shared" si="27"/>
        <v>1.0399700000000003</v>
      </c>
      <c r="M56" s="254">
        <v>100</v>
      </c>
      <c r="N56" s="85">
        <f t="shared" si="28"/>
        <v>5.1</v>
      </c>
      <c r="O56" s="15">
        <v>112.3</v>
      </c>
      <c r="P56" s="15">
        <f t="shared" si="29"/>
        <v>6.30003</v>
      </c>
      <c r="Q56" s="254">
        <f t="shared" si="30"/>
        <v>123.75</v>
      </c>
      <c r="R56" s="254">
        <f t="shared" si="31"/>
        <v>56</v>
      </c>
      <c r="S56" s="254">
        <f t="shared" si="32"/>
        <v>25.999250000000007</v>
      </c>
      <c r="T56" s="15">
        <f t="shared" si="33"/>
        <v>-3.91003</v>
      </c>
      <c r="U56" s="15">
        <f t="shared" si="34"/>
        <v>-1.20003</v>
      </c>
      <c r="V56" s="254">
        <f t="shared" si="35"/>
        <v>23.53</v>
      </c>
    </row>
    <row r="57" spans="1:22" ht="12.75">
      <c r="A57" s="53"/>
      <c r="B57" s="4">
        <v>53</v>
      </c>
      <c r="C57" s="11" t="s">
        <v>246</v>
      </c>
      <c r="D57" s="333">
        <v>120</v>
      </c>
      <c r="E57" s="239">
        <v>1967</v>
      </c>
      <c r="F57" s="86">
        <v>5706</v>
      </c>
      <c r="G57" s="254">
        <v>5706</v>
      </c>
      <c r="H57" s="15">
        <v>23.56</v>
      </c>
      <c r="I57" s="15">
        <v>23.56</v>
      </c>
      <c r="J57" s="258">
        <v>18.84</v>
      </c>
      <c r="K57" s="15">
        <v>6.015999999999998</v>
      </c>
      <c r="L57" s="15">
        <v>8.743989999999998</v>
      </c>
      <c r="M57" s="254">
        <v>344</v>
      </c>
      <c r="N57" s="85">
        <v>17.544</v>
      </c>
      <c r="O57" s="15">
        <v>264.1</v>
      </c>
      <c r="P57" s="15">
        <v>14.81601</v>
      </c>
      <c r="Q57" s="254">
        <v>157</v>
      </c>
      <c r="R57" s="254">
        <v>50.13333333333332</v>
      </c>
      <c r="S57" s="254">
        <v>72.86658333333331</v>
      </c>
      <c r="T57" s="15">
        <v>-10.096010000000001</v>
      </c>
      <c r="U57" s="15">
        <v>2.72799</v>
      </c>
      <c r="V57" s="254">
        <v>-53.48999999999995</v>
      </c>
    </row>
    <row r="58" spans="1:22" ht="12.75">
      <c r="A58" s="53"/>
      <c r="B58" s="4">
        <v>54</v>
      </c>
      <c r="C58" s="11" t="s">
        <v>247</v>
      </c>
      <c r="D58" s="285">
        <v>81</v>
      </c>
      <c r="E58" s="240">
        <v>1986</v>
      </c>
      <c r="F58" s="86">
        <v>2724</v>
      </c>
      <c r="G58" s="254">
        <v>2724</v>
      </c>
      <c r="H58" s="15">
        <v>13.78</v>
      </c>
      <c r="I58" s="15">
        <v>13.78</v>
      </c>
      <c r="J58" s="15">
        <v>10.53</v>
      </c>
      <c r="K58" s="15">
        <v>7.4559999999999995</v>
      </c>
      <c r="L58" s="15">
        <v>8.506599999999999</v>
      </c>
      <c r="M58" s="254">
        <v>124</v>
      </c>
      <c r="N58" s="85">
        <v>6.324</v>
      </c>
      <c r="O58" s="15">
        <v>94</v>
      </c>
      <c r="P58" s="15">
        <v>5.2734</v>
      </c>
      <c r="Q58" s="254">
        <v>130</v>
      </c>
      <c r="R58" s="254">
        <v>92.04938271604937</v>
      </c>
      <c r="S58" s="254">
        <v>105.01975308641974</v>
      </c>
      <c r="T58" s="15">
        <v>-2.0234000000000005</v>
      </c>
      <c r="U58" s="15">
        <v>1.0506000000000002</v>
      </c>
      <c r="V58" s="254">
        <v>-20.599999999999994</v>
      </c>
    </row>
    <row r="59" spans="1:22" ht="12.75">
      <c r="A59" s="53"/>
      <c r="B59" s="4">
        <v>55</v>
      </c>
      <c r="C59" s="11" t="s">
        <v>248</v>
      </c>
      <c r="D59" s="286">
        <v>50</v>
      </c>
      <c r="E59" s="242">
        <v>1979</v>
      </c>
      <c r="F59" s="261">
        <v>2207</v>
      </c>
      <c r="G59" s="254">
        <v>2207</v>
      </c>
      <c r="H59" s="15">
        <v>8.47</v>
      </c>
      <c r="I59" s="15">
        <v>8.47</v>
      </c>
      <c r="J59" s="15">
        <v>5.54</v>
      </c>
      <c r="K59" s="15">
        <v>3.013000000000001</v>
      </c>
      <c r="L59" s="15">
        <v>4.0156600000000005</v>
      </c>
      <c r="M59" s="254">
        <v>107</v>
      </c>
      <c r="N59" s="85">
        <v>5.457</v>
      </c>
      <c r="O59" s="15">
        <v>79.4</v>
      </c>
      <c r="P59" s="15">
        <v>4.45434</v>
      </c>
      <c r="Q59" s="254">
        <v>110.8</v>
      </c>
      <c r="R59" s="254">
        <v>60.26000000000002</v>
      </c>
      <c r="S59" s="254">
        <v>80.31320000000001</v>
      </c>
      <c r="T59" s="15">
        <v>-1.5243399999999996</v>
      </c>
      <c r="U59" s="15">
        <v>1.0026599999999997</v>
      </c>
      <c r="V59" s="254">
        <v>-19.659999999999982</v>
      </c>
    </row>
    <row r="60" spans="1:22" ht="12.75">
      <c r="A60" s="53"/>
      <c r="B60" s="4">
        <v>56</v>
      </c>
      <c r="C60" s="11" t="s">
        <v>252</v>
      </c>
      <c r="D60" s="285">
        <v>40</v>
      </c>
      <c r="E60" s="240">
        <v>1966</v>
      </c>
      <c r="F60" s="86">
        <v>1654</v>
      </c>
      <c r="G60" s="254">
        <v>1654</v>
      </c>
      <c r="H60" s="15">
        <v>6.89</v>
      </c>
      <c r="I60" s="15">
        <v>6.89</v>
      </c>
      <c r="J60" s="15">
        <v>4.95</v>
      </c>
      <c r="K60" s="15">
        <v>3.83</v>
      </c>
      <c r="L60" s="15">
        <v>3.33326</v>
      </c>
      <c r="M60" s="254">
        <v>60</v>
      </c>
      <c r="N60" s="85">
        <v>3.0599999999999996</v>
      </c>
      <c r="O60" s="15">
        <v>63.4</v>
      </c>
      <c r="P60" s="15">
        <v>3.5567399999999996</v>
      </c>
      <c r="Q60" s="254">
        <v>123.75</v>
      </c>
      <c r="R60" s="254">
        <v>95.75</v>
      </c>
      <c r="S60" s="254">
        <v>83.3315</v>
      </c>
      <c r="T60" s="15">
        <v>-1.61674</v>
      </c>
      <c r="U60" s="15">
        <v>-0.49673999999999996</v>
      </c>
      <c r="V60" s="254">
        <v>9.740000000000009</v>
      </c>
    </row>
    <row r="61" spans="1:22" ht="12.75">
      <c r="A61" s="53"/>
      <c r="B61" s="4">
        <v>57</v>
      </c>
      <c r="C61" s="11" t="s">
        <v>253</v>
      </c>
      <c r="D61" s="285">
        <v>30</v>
      </c>
      <c r="E61" s="240">
        <v>1982</v>
      </c>
      <c r="F61" s="86">
        <v>1644</v>
      </c>
      <c r="G61" s="254">
        <v>1644</v>
      </c>
      <c r="H61" s="15">
        <v>8.96</v>
      </c>
      <c r="I61" s="15">
        <v>8.96</v>
      </c>
      <c r="J61" s="15">
        <v>4.8</v>
      </c>
      <c r="K61" s="15">
        <v>1.9730000000000016</v>
      </c>
      <c r="L61" s="15">
        <v>4.337360000000001</v>
      </c>
      <c r="M61" s="254">
        <v>137</v>
      </c>
      <c r="N61" s="85">
        <v>6.986999999999999</v>
      </c>
      <c r="O61" s="15">
        <v>82.4</v>
      </c>
      <c r="P61" s="15">
        <v>4.62264</v>
      </c>
      <c r="Q61" s="254">
        <v>160</v>
      </c>
      <c r="R61" s="254">
        <v>65.76666666666672</v>
      </c>
      <c r="S61" s="254">
        <v>144.57866666666672</v>
      </c>
      <c r="T61" s="15">
        <v>-0.4626399999999986</v>
      </c>
      <c r="U61" s="15">
        <v>2.3643599999999996</v>
      </c>
      <c r="V61" s="254">
        <v>-46.359999999999985</v>
      </c>
    </row>
    <row r="62" spans="1:22" ht="12.75">
      <c r="A62" s="53"/>
      <c r="B62" s="4">
        <v>58</v>
      </c>
      <c r="C62" s="76" t="s">
        <v>256</v>
      </c>
      <c r="D62" s="287">
        <v>45</v>
      </c>
      <c r="E62" s="237">
        <v>2007</v>
      </c>
      <c r="F62" s="262">
        <v>2898.57</v>
      </c>
      <c r="G62" s="262">
        <v>2898.57</v>
      </c>
      <c r="H62" s="253">
        <v>4.982</v>
      </c>
      <c r="I62" s="253">
        <f>H62</f>
        <v>4.982</v>
      </c>
      <c r="J62" s="252">
        <v>6</v>
      </c>
      <c r="K62" s="252">
        <f aca="true" t="shared" si="36" ref="K62:K68">I62-N62</f>
        <v>-1.4694999999999991</v>
      </c>
      <c r="L62" s="252">
        <f aca="true" t="shared" si="37" ref="L62:L68">I62-P62</f>
        <v>0.38180000000000014</v>
      </c>
      <c r="M62" s="86">
        <v>115</v>
      </c>
      <c r="N62" s="253">
        <f>M62*0.0561</f>
        <v>6.451499999999999</v>
      </c>
      <c r="O62" s="248">
        <v>82</v>
      </c>
      <c r="P62" s="253">
        <f>O62*0.0561</f>
        <v>4.6002</v>
      </c>
      <c r="Q62" s="248">
        <f aca="true" t="shared" si="38" ref="Q62:Q68">J62*1000/D62</f>
        <v>133.33333333333334</v>
      </c>
      <c r="R62" s="248">
        <f aca="true" t="shared" si="39" ref="R62:R68">K62*1000/D62</f>
        <v>-32.65555555555554</v>
      </c>
      <c r="S62" s="248">
        <f aca="true" t="shared" si="40" ref="S62:S68">L62*1000/D62</f>
        <v>8.484444444444447</v>
      </c>
      <c r="T62" s="252">
        <f aca="true" t="shared" si="41" ref="T62:T68">L62-J62</f>
        <v>-5.6182</v>
      </c>
      <c r="U62" s="252">
        <f aca="true" t="shared" si="42" ref="U62:U68">N62-P62</f>
        <v>1.8512999999999993</v>
      </c>
      <c r="V62" s="248">
        <f aca="true" t="shared" si="43" ref="V62:V68">O62-M62</f>
        <v>-33</v>
      </c>
    </row>
    <row r="63" spans="1:22" ht="12.75">
      <c r="A63" s="53"/>
      <c r="B63" s="4">
        <v>59</v>
      </c>
      <c r="C63" s="76" t="s">
        <v>257</v>
      </c>
      <c r="D63" s="30">
        <v>60</v>
      </c>
      <c r="E63" s="30">
        <v>2006</v>
      </c>
      <c r="F63" s="252">
        <v>4497.37</v>
      </c>
      <c r="G63" s="252">
        <v>4497.37</v>
      </c>
      <c r="H63" s="253">
        <v>8.548</v>
      </c>
      <c r="I63" s="253">
        <f>H63</f>
        <v>8.548</v>
      </c>
      <c r="J63" s="252">
        <v>0.8</v>
      </c>
      <c r="K63" s="252">
        <f t="shared" si="36"/>
        <v>-1.8865999999999996</v>
      </c>
      <c r="L63" s="252">
        <f t="shared" si="37"/>
        <v>-0.988999999999999</v>
      </c>
      <c r="M63" s="86">
        <v>186</v>
      </c>
      <c r="N63" s="253">
        <f>M63*0.0561</f>
        <v>10.4346</v>
      </c>
      <c r="O63" s="248">
        <v>170</v>
      </c>
      <c r="P63" s="252">
        <f>O63*0.0561</f>
        <v>9.536999999999999</v>
      </c>
      <c r="Q63" s="248">
        <f t="shared" si="38"/>
        <v>13.333333333333334</v>
      </c>
      <c r="R63" s="248">
        <f t="shared" si="39"/>
        <v>-31.443333333333328</v>
      </c>
      <c r="S63" s="248">
        <f t="shared" si="40"/>
        <v>-16.483333333333317</v>
      </c>
      <c r="T63" s="252">
        <f t="shared" si="41"/>
        <v>-1.788999999999999</v>
      </c>
      <c r="U63" s="252">
        <f t="shared" si="42"/>
        <v>0.8976000000000006</v>
      </c>
      <c r="V63" s="248">
        <f t="shared" si="43"/>
        <v>-16</v>
      </c>
    </row>
    <row r="64" spans="1:22" ht="12.75">
      <c r="A64" s="53"/>
      <c r="B64" s="4">
        <v>60</v>
      </c>
      <c r="C64" s="39" t="s">
        <v>41</v>
      </c>
      <c r="D64" s="30">
        <v>45</v>
      </c>
      <c r="E64" s="30">
        <v>2006</v>
      </c>
      <c r="F64" s="262">
        <v>2892.38</v>
      </c>
      <c r="G64" s="262">
        <v>2892.38</v>
      </c>
      <c r="H64" s="253">
        <v>6.371</v>
      </c>
      <c r="I64" s="253">
        <f>H64</f>
        <v>6.371</v>
      </c>
      <c r="J64" s="248">
        <v>3.6</v>
      </c>
      <c r="K64" s="252">
        <f t="shared" si="36"/>
        <v>-1.6869999999999994</v>
      </c>
      <c r="L64" s="252">
        <f t="shared" si="37"/>
        <v>0.09800000000000075</v>
      </c>
      <c r="M64" s="86">
        <v>158</v>
      </c>
      <c r="N64" s="253">
        <f>M64*0.051</f>
        <v>8.058</v>
      </c>
      <c r="O64" s="256">
        <v>123</v>
      </c>
      <c r="P64" s="252">
        <f>O64*0.051</f>
        <v>6.273</v>
      </c>
      <c r="Q64" s="248">
        <f t="shared" si="38"/>
        <v>80</v>
      </c>
      <c r="R64" s="248">
        <f t="shared" si="39"/>
        <v>-37.48888888888887</v>
      </c>
      <c r="S64" s="248">
        <f t="shared" si="40"/>
        <v>2.1777777777777945</v>
      </c>
      <c r="T64" s="252">
        <f t="shared" si="41"/>
        <v>-3.5019999999999993</v>
      </c>
      <c r="U64" s="252">
        <f t="shared" si="42"/>
        <v>1.7850000000000001</v>
      </c>
      <c r="V64" s="248">
        <f t="shared" si="43"/>
        <v>-35</v>
      </c>
    </row>
    <row r="65" spans="1:22" ht="12.75">
      <c r="A65" s="53"/>
      <c r="B65" s="4">
        <v>61</v>
      </c>
      <c r="C65" s="288" t="s">
        <v>42</v>
      </c>
      <c r="D65" s="38">
        <v>10</v>
      </c>
      <c r="E65" s="38">
        <v>1928</v>
      </c>
      <c r="F65" s="257">
        <v>608.8</v>
      </c>
      <c r="G65" s="257">
        <v>445.64</v>
      </c>
      <c r="H65" s="85">
        <v>1.9</v>
      </c>
      <c r="I65" s="15">
        <f>H65</f>
        <v>1.9</v>
      </c>
      <c r="J65" s="258">
        <v>1.6</v>
      </c>
      <c r="K65" s="15">
        <f t="shared" si="36"/>
        <v>1.033</v>
      </c>
      <c r="L65" s="15">
        <f t="shared" si="37"/>
        <v>0.829</v>
      </c>
      <c r="M65" s="86">
        <v>17</v>
      </c>
      <c r="N65" s="85">
        <f>M65*0.051</f>
        <v>0.867</v>
      </c>
      <c r="O65" s="254">
        <v>21</v>
      </c>
      <c r="P65" s="15">
        <f>O65*0.051</f>
        <v>1.071</v>
      </c>
      <c r="Q65" s="254">
        <f t="shared" si="38"/>
        <v>160</v>
      </c>
      <c r="R65" s="254">
        <f t="shared" si="39"/>
        <v>103.3</v>
      </c>
      <c r="S65" s="254">
        <f t="shared" si="40"/>
        <v>82.9</v>
      </c>
      <c r="T65" s="15">
        <f t="shared" si="41"/>
        <v>-0.7710000000000001</v>
      </c>
      <c r="U65" s="15">
        <f t="shared" si="42"/>
        <v>-0.20399999999999996</v>
      </c>
      <c r="V65" s="254">
        <f t="shared" si="43"/>
        <v>4</v>
      </c>
    </row>
    <row r="66" spans="1:22" ht="12.75">
      <c r="A66" s="53"/>
      <c r="B66" s="4">
        <v>62</v>
      </c>
      <c r="C66" s="78" t="s">
        <v>43</v>
      </c>
      <c r="D66" s="33">
        <v>18</v>
      </c>
      <c r="E66" s="33">
        <v>1953</v>
      </c>
      <c r="F66" s="15">
        <v>939.69</v>
      </c>
      <c r="G66" s="15">
        <v>699.71</v>
      </c>
      <c r="H66" s="85">
        <v>1.4</v>
      </c>
      <c r="I66" s="15">
        <f>H66</f>
        <v>1.4</v>
      </c>
      <c r="J66" s="15">
        <v>0.18</v>
      </c>
      <c r="K66" s="15">
        <f t="shared" si="36"/>
        <v>-0.5634999999999999</v>
      </c>
      <c r="L66" s="15">
        <f t="shared" si="37"/>
        <v>0.008719999999999839</v>
      </c>
      <c r="M66" s="86">
        <v>35</v>
      </c>
      <c r="N66" s="85">
        <f>M66*0.0561</f>
        <v>1.9634999999999998</v>
      </c>
      <c r="O66" s="85">
        <v>24.8</v>
      </c>
      <c r="P66" s="15">
        <f>O66*0.0561</f>
        <v>1.39128</v>
      </c>
      <c r="Q66" s="254">
        <f t="shared" si="38"/>
        <v>10</v>
      </c>
      <c r="R66" s="254">
        <f t="shared" si="39"/>
        <v>-31.30555555555555</v>
      </c>
      <c r="S66" s="254">
        <f t="shared" si="40"/>
        <v>0.4844444444444355</v>
      </c>
      <c r="T66" s="15">
        <f t="shared" si="41"/>
        <v>-0.17128000000000015</v>
      </c>
      <c r="U66" s="15">
        <f t="shared" si="42"/>
        <v>0.5722199999999997</v>
      </c>
      <c r="V66" s="254">
        <f t="shared" si="43"/>
        <v>-10.2</v>
      </c>
    </row>
    <row r="67" spans="1:22" ht="12.75">
      <c r="A67" s="53"/>
      <c r="B67" s="4">
        <v>63</v>
      </c>
      <c r="C67" s="289" t="s">
        <v>45</v>
      </c>
      <c r="D67" s="334">
        <v>50</v>
      </c>
      <c r="E67" s="289"/>
      <c r="F67" s="275">
        <v>2615.04</v>
      </c>
      <c r="G67" s="275">
        <v>2615.04</v>
      </c>
      <c r="H67" s="252">
        <v>12.3</v>
      </c>
      <c r="I67" s="252">
        <v>12.3</v>
      </c>
      <c r="J67" s="252">
        <f>(D67*160/1000)</f>
        <v>8</v>
      </c>
      <c r="K67" s="252">
        <f t="shared" si="36"/>
        <v>7.455000000000001</v>
      </c>
      <c r="L67" s="252">
        <f t="shared" si="37"/>
        <v>6.6676096000000005</v>
      </c>
      <c r="M67" s="248">
        <v>95</v>
      </c>
      <c r="N67" s="253">
        <f>M67*0.051</f>
        <v>4.845</v>
      </c>
      <c r="O67" s="263">
        <v>92.638</v>
      </c>
      <c r="P67" s="252">
        <f>O67*60.8/1000</f>
        <v>5.6323904</v>
      </c>
      <c r="Q67" s="248">
        <f t="shared" si="38"/>
        <v>160</v>
      </c>
      <c r="R67" s="248">
        <f t="shared" si="39"/>
        <v>149.10000000000002</v>
      </c>
      <c r="S67" s="248">
        <f t="shared" si="40"/>
        <v>133.352192</v>
      </c>
      <c r="T67" s="252">
        <f t="shared" si="41"/>
        <v>-1.3323903999999995</v>
      </c>
      <c r="U67" s="252">
        <f t="shared" si="42"/>
        <v>-0.7873904000000005</v>
      </c>
      <c r="V67" s="248">
        <f t="shared" si="43"/>
        <v>-2.3619999999999948</v>
      </c>
    </row>
    <row r="68" spans="1:22" ht="12.75">
      <c r="A68" s="53"/>
      <c r="B68" s="4">
        <v>64</v>
      </c>
      <c r="C68" s="289" t="s">
        <v>46</v>
      </c>
      <c r="D68" s="334">
        <v>40</v>
      </c>
      <c r="E68" s="289"/>
      <c r="F68" s="275">
        <v>2290.61</v>
      </c>
      <c r="G68" s="275">
        <v>2290.61</v>
      </c>
      <c r="H68" s="252">
        <v>8.2</v>
      </c>
      <c r="I68" s="252">
        <v>8.2</v>
      </c>
      <c r="J68" s="252">
        <f>(D68*160/1000)</f>
        <v>6.4</v>
      </c>
      <c r="K68" s="252">
        <f t="shared" si="36"/>
        <v>5.598999999999999</v>
      </c>
      <c r="L68" s="252">
        <f t="shared" si="37"/>
        <v>5.344224</v>
      </c>
      <c r="M68" s="252">
        <v>51</v>
      </c>
      <c r="N68" s="253">
        <f>M68*0.051</f>
        <v>2.601</v>
      </c>
      <c r="O68" s="263">
        <v>46.97</v>
      </c>
      <c r="P68" s="252">
        <f>O68*60.8/1000</f>
        <v>2.8557759999999996</v>
      </c>
      <c r="Q68" s="248">
        <f t="shared" si="38"/>
        <v>160</v>
      </c>
      <c r="R68" s="248">
        <f t="shared" si="39"/>
        <v>139.97499999999997</v>
      </c>
      <c r="S68" s="248">
        <f t="shared" si="40"/>
        <v>133.60559999999998</v>
      </c>
      <c r="T68" s="252">
        <f t="shared" si="41"/>
        <v>-1.0557760000000007</v>
      </c>
      <c r="U68" s="252">
        <f t="shared" si="42"/>
        <v>-0.25477599999999967</v>
      </c>
      <c r="V68" s="248">
        <f t="shared" si="43"/>
        <v>-4.030000000000001</v>
      </c>
    </row>
    <row r="69" spans="1:22" ht="12.75">
      <c r="A69" s="53"/>
      <c r="B69" s="4">
        <v>65</v>
      </c>
      <c r="C69" s="249" t="s">
        <v>55</v>
      </c>
      <c r="D69" s="277">
        <v>40</v>
      </c>
      <c r="E69" s="249"/>
      <c r="F69" s="276">
        <v>2289.49</v>
      </c>
      <c r="G69" s="276">
        <v>2289.49</v>
      </c>
      <c r="H69" s="15">
        <v>8.99</v>
      </c>
      <c r="I69" s="15">
        <v>8.99</v>
      </c>
      <c r="J69" s="15">
        <v>6.4</v>
      </c>
      <c r="K69" s="15">
        <v>5.573</v>
      </c>
      <c r="L69" s="15">
        <v>5.846032000000001</v>
      </c>
      <c r="M69" s="254">
        <v>67</v>
      </c>
      <c r="N69" s="85">
        <v>3.417</v>
      </c>
      <c r="O69" s="264">
        <v>51.71</v>
      </c>
      <c r="P69" s="15">
        <v>3.1439679999999997</v>
      </c>
      <c r="Q69" s="254">
        <v>160</v>
      </c>
      <c r="R69" s="254">
        <v>139.325</v>
      </c>
      <c r="S69" s="254">
        <v>146.15080000000003</v>
      </c>
      <c r="T69" s="15">
        <v>-0.5539679999999993</v>
      </c>
      <c r="U69" s="15">
        <v>0.27303200000000016</v>
      </c>
      <c r="V69" s="254">
        <v>-15.29</v>
      </c>
    </row>
    <row r="70" spans="1:22" ht="12.75">
      <c r="A70" s="53"/>
      <c r="B70" s="4">
        <v>66</v>
      </c>
      <c r="C70" s="249" t="s">
        <v>57</v>
      </c>
      <c r="D70" s="277">
        <v>40</v>
      </c>
      <c r="E70" s="249"/>
      <c r="F70" s="276">
        <v>2269.75</v>
      </c>
      <c r="G70" s="277">
        <v>2190.15</v>
      </c>
      <c r="H70" s="15">
        <v>8.29</v>
      </c>
      <c r="I70" s="15">
        <v>8.29</v>
      </c>
      <c r="J70" s="15">
        <v>6.4</v>
      </c>
      <c r="K70" s="15">
        <v>5.892999999999999</v>
      </c>
      <c r="L70" s="15">
        <v>4.939798399999999</v>
      </c>
      <c r="M70" s="254">
        <v>47</v>
      </c>
      <c r="N70" s="85">
        <v>2.397</v>
      </c>
      <c r="O70" s="264">
        <v>55.102</v>
      </c>
      <c r="P70" s="15">
        <v>3.3502015999999997</v>
      </c>
      <c r="Q70" s="254">
        <v>160</v>
      </c>
      <c r="R70" s="254">
        <v>147.325</v>
      </c>
      <c r="S70" s="254">
        <v>123.49495999999996</v>
      </c>
      <c r="T70" s="15">
        <v>-1.4602016000000013</v>
      </c>
      <c r="U70" s="15">
        <v>-0.9532015999999999</v>
      </c>
      <c r="V70" s="254">
        <v>8.101999999999997</v>
      </c>
    </row>
    <row r="71" spans="1:22" ht="12.75">
      <c r="A71" s="53"/>
      <c r="B71" s="4">
        <v>67</v>
      </c>
      <c r="C71" s="11" t="s">
        <v>72</v>
      </c>
      <c r="D71" s="33">
        <v>36</v>
      </c>
      <c r="E71" s="33">
        <v>1987</v>
      </c>
      <c r="F71" s="84">
        <v>2206</v>
      </c>
      <c r="G71" s="84">
        <v>2206</v>
      </c>
      <c r="H71" s="278">
        <v>10.712</v>
      </c>
      <c r="I71" s="278">
        <v>10.712</v>
      </c>
      <c r="J71" s="279">
        <v>6.581011999999999</v>
      </c>
      <c r="K71" s="15">
        <f aca="true" t="shared" si="44" ref="K71:K78">I71-N71</f>
        <v>5.561</v>
      </c>
      <c r="L71" s="15">
        <f aca="true" t="shared" si="45" ref="L71:L78">I71-P71</f>
        <v>6.581</v>
      </c>
      <c r="M71" s="280">
        <v>101</v>
      </c>
      <c r="N71" s="85">
        <f aca="true" t="shared" si="46" ref="N71:N78">M71*0.051</f>
        <v>5.151</v>
      </c>
      <c r="O71" s="279">
        <v>81</v>
      </c>
      <c r="P71" s="15">
        <f aca="true" t="shared" si="47" ref="P71:P78">O71*0.051</f>
        <v>4.130999999999999</v>
      </c>
      <c r="Q71" s="248">
        <f>J71*1000/D71</f>
        <v>182.8058888888889</v>
      </c>
      <c r="R71" s="248">
        <f aca="true" t="shared" si="48" ref="R71:R81">K71*1000/D71</f>
        <v>154.47222222222223</v>
      </c>
      <c r="S71" s="248">
        <f>L71*1000/D71</f>
        <v>182.80555555555554</v>
      </c>
      <c r="T71" s="252">
        <f aca="true" t="shared" si="49" ref="T71:T81">L71-J71</f>
        <v>-1.19999999990128E-05</v>
      </c>
      <c r="U71" s="252">
        <f aca="true" t="shared" si="50" ref="U71:U81">N71-P71</f>
        <v>1.0200000000000005</v>
      </c>
      <c r="V71" s="248">
        <f aca="true" t="shared" si="51" ref="V71:V81">O71-M71</f>
        <v>-20</v>
      </c>
    </row>
    <row r="72" spans="1:22" ht="12.75">
      <c r="A72" s="53"/>
      <c r="B72" s="4">
        <v>68</v>
      </c>
      <c r="C72" s="11" t="s">
        <v>73</v>
      </c>
      <c r="D72" s="33">
        <v>76</v>
      </c>
      <c r="E72" s="33">
        <v>1978</v>
      </c>
      <c r="F72" s="84">
        <v>3995.86</v>
      </c>
      <c r="G72" s="84">
        <v>3995.86</v>
      </c>
      <c r="H72" s="278">
        <v>15.11</v>
      </c>
      <c r="I72" s="278">
        <v>15.11</v>
      </c>
      <c r="J72" s="279">
        <v>8.964504</v>
      </c>
      <c r="K72" s="15">
        <f t="shared" si="44"/>
        <v>7.766</v>
      </c>
      <c r="L72" s="15">
        <f t="shared" si="45"/>
        <v>8.964500000000001</v>
      </c>
      <c r="M72" s="280">
        <v>144</v>
      </c>
      <c r="N72" s="85">
        <f t="shared" si="46"/>
        <v>7.343999999999999</v>
      </c>
      <c r="O72" s="279">
        <v>120.5</v>
      </c>
      <c r="P72" s="15">
        <f t="shared" si="47"/>
        <v>6.145499999999999</v>
      </c>
      <c r="Q72" s="248">
        <f aca="true" t="shared" si="52" ref="Q72:Q81">J72*1000/D72</f>
        <v>117.954</v>
      </c>
      <c r="R72" s="248">
        <f t="shared" si="48"/>
        <v>102.1842105263158</v>
      </c>
      <c r="S72" s="248">
        <f aca="true" t="shared" si="53" ref="S72:S81">L72*1000/D72</f>
        <v>117.95394736842108</v>
      </c>
      <c r="T72" s="252">
        <f t="shared" si="49"/>
        <v>-3.999999998782755E-06</v>
      </c>
      <c r="U72" s="252">
        <f t="shared" si="50"/>
        <v>1.1985000000000001</v>
      </c>
      <c r="V72" s="248">
        <f t="shared" si="51"/>
        <v>-23.5</v>
      </c>
    </row>
    <row r="73" spans="1:22" ht="12.75">
      <c r="A73" s="53"/>
      <c r="B73" s="4">
        <v>69</v>
      </c>
      <c r="C73" s="11" t="s">
        <v>74</v>
      </c>
      <c r="D73" s="33">
        <v>72</v>
      </c>
      <c r="E73" s="33">
        <v>1976</v>
      </c>
      <c r="F73" s="84">
        <v>3781</v>
      </c>
      <c r="G73" s="84">
        <v>3781</v>
      </c>
      <c r="H73" s="278">
        <v>16.228</v>
      </c>
      <c r="I73" s="278">
        <v>16.228</v>
      </c>
      <c r="J73" s="279">
        <v>10.635624</v>
      </c>
      <c r="K73" s="15">
        <f t="shared" si="44"/>
        <v>10.21</v>
      </c>
      <c r="L73" s="15">
        <f t="shared" si="45"/>
        <v>10.635595000000002</v>
      </c>
      <c r="M73" s="280">
        <v>118</v>
      </c>
      <c r="N73" s="85">
        <f t="shared" si="46"/>
        <v>6.018</v>
      </c>
      <c r="O73" s="279">
        <v>109.655</v>
      </c>
      <c r="P73" s="15">
        <f t="shared" si="47"/>
        <v>5.592404999999999</v>
      </c>
      <c r="Q73" s="248">
        <f t="shared" si="52"/>
        <v>147.71699999999998</v>
      </c>
      <c r="R73" s="248">
        <f t="shared" si="48"/>
        <v>141.80555555555554</v>
      </c>
      <c r="S73" s="248">
        <f t="shared" si="53"/>
        <v>147.71659722222228</v>
      </c>
      <c r="T73" s="252">
        <f t="shared" si="49"/>
        <v>-2.8999999997836312E-05</v>
      </c>
      <c r="U73" s="252">
        <f t="shared" si="50"/>
        <v>0.4255950000000004</v>
      </c>
      <c r="V73" s="248">
        <f t="shared" si="51"/>
        <v>-8.344999999999999</v>
      </c>
    </row>
    <row r="74" spans="1:22" ht="12.75">
      <c r="A74" s="53"/>
      <c r="B74" s="4">
        <v>70</v>
      </c>
      <c r="C74" s="11" t="s">
        <v>75</v>
      </c>
      <c r="D74" s="33">
        <v>76</v>
      </c>
      <c r="E74" s="33">
        <v>1975</v>
      </c>
      <c r="F74" s="84">
        <v>4011</v>
      </c>
      <c r="G74" s="84">
        <v>4011</v>
      </c>
      <c r="H74" s="278">
        <v>16.713</v>
      </c>
      <c r="I74" s="278">
        <v>16.713</v>
      </c>
      <c r="J74" s="279">
        <v>10.35462</v>
      </c>
      <c r="K74" s="15">
        <f t="shared" si="44"/>
        <v>8.655000000000001</v>
      </c>
      <c r="L74" s="15">
        <f t="shared" si="45"/>
        <v>10.354626000000001</v>
      </c>
      <c r="M74" s="280">
        <v>158</v>
      </c>
      <c r="N74" s="85">
        <f t="shared" si="46"/>
        <v>8.058</v>
      </c>
      <c r="O74" s="279">
        <v>124.67399999999999</v>
      </c>
      <c r="P74" s="15">
        <f t="shared" si="47"/>
        <v>6.3583739999999995</v>
      </c>
      <c r="Q74" s="248">
        <f t="shared" si="52"/>
        <v>136.245</v>
      </c>
      <c r="R74" s="248">
        <f t="shared" si="48"/>
        <v>113.88157894736844</v>
      </c>
      <c r="S74" s="248">
        <f t="shared" si="53"/>
        <v>136.24507894736846</v>
      </c>
      <c r="T74" s="252">
        <f t="shared" si="49"/>
        <v>6.000000000838668E-06</v>
      </c>
      <c r="U74" s="252">
        <f t="shared" si="50"/>
        <v>1.6996260000000003</v>
      </c>
      <c r="V74" s="248">
        <f t="shared" si="51"/>
        <v>-33.32600000000001</v>
      </c>
    </row>
    <row r="75" spans="1:22" ht="12.75">
      <c r="A75" s="53"/>
      <c r="B75" s="4">
        <v>71</v>
      </c>
      <c r="C75" s="11" t="s">
        <v>76</v>
      </c>
      <c r="D75" s="33">
        <v>59</v>
      </c>
      <c r="E75" s="33">
        <v>1994</v>
      </c>
      <c r="F75" s="84">
        <v>3218</v>
      </c>
      <c r="G75" s="84">
        <v>3218</v>
      </c>
      <c r="H75" s="278">
        <v>12.658</v>
      </c>
      <c r="I75" s="278">
        <v>12.658</v>
      </c>
      <c r="J75" s="279">
        <v>6.690978</v>
      </c>
      <c r="K75" s="15">
        <f t="shared" si="44"/>
        <v>5.773</v>
      </c>
      <c r="L75" s="15">
        <f t="shared" si="45"/>
        <v>6.691</v>
      </c>
      <c r="M75" s="280">
        <v>135</v>
      </c>
      <c r="N75" s="85">
        <f t="shared" si="46"/>
        <v>6.885</v>
      </c>
      <c r="O75" s="279">
        <v>117</v>
      </c>
      <c r="P75" s="15">
        <f t="shared" si="47"/>
        <v>5.967</v>
      </c>
      <c r="Q75" s="248">
        <f t="shared" si="52"/>
        <v>113.40640677966101</v>
      </c>
      <c r="R75" s="248">
        <f t="shared" si="48"/>
        <v>97.84745762711864</v>
      </c>
      <c r="S75" s="248">
        <f t="shared" si="53"/>
        <v>113.40677966101696</v>
      </c>
      <c r="T75" s="252">
        <f t="shared" si="49"/>
        <v>2.19999999995224E-05</v>
      </c>
      <c r="U75" s="252">
        <f t="shared" si="50"/>
        <v>0.9180000000000001</v>
      </c>
      <c r="V75" s="248">
        <f t="shared" si="51"/>
        <v>-18</v>
      </c>
    </row>
    <row r="76" spans="1:22" ht="12.75">
      <c r="A76" s="53"/>
      <c r="B76" s="4">
        <v>72</v>
      </c>
      <c r="C76" s="11" t="s">
        <v>77</v>
      </c>
      <c r="D76" s="33">
        <v>59</v>
      </c>
      <c r="E76" s="240">
        <v>1971</v>
      </c>
      <c r="F76" s="84">
        <v>3136.9</v>
      </c>
      <c r="G76" s="84">
        <v>3136.9</v>
      </c>
      <c r="H76" s="278">
        <v>13.67</v>
      </c>
      <c r="I76" s="278">
        <v>13.67</v>
      </c>
      <c r="J76" s="279">
        <v>8.207906000000001</v>
      </c>
      <c r="K76" s="15">
        <f t="shared" si="44"/>
        <v>7.244000000000001</v>
      </c>
      <c r="L76" s="15">
        <f t="shared" si="45"/>
        <v>8.207899898</v>
      </c>
      <c r="M76" s="280">
        <v>126</v>
      </c>
      <c r="N76" s="85">
        <f t="shared" si="46"/>
        <v>6.425999999999999</v>
      </c>
      <c r="O76" s="279">
        <v>107.100002</v>
      </c>
      <c r="P76" s="15">
        <f t="shared" si="47"/>
        <v>5.462100102</v>
      </c>
      <c r="Q76" s="248">
        <f t="shared" si="52"/>
        <v>139.11705084745765</v>
      </c>
      <c r="R76" s="248">
        <f t="shared" si="48"/>
        <v>122.77966101694916</v>
      </c>
      <c r="S76" s="248">
        <f t="shared" si="53"/>
        <v>139.11694742372885</v>
      </c>
      <c r="T76" s="252">
        <f t="shared" si="49"/>
        <v>-6.1020000003964014E-06</v>
      </c>
      <c r="U76" s="252">
        <f t="shared" si="50"/>
        <v>0.9638998979999993</v>
      </c>
      <c r="V76" s="248">
        <f t="shared" si="51"/>
        <v>-18.899997999999997</v>
      </c>
    </row>
    <row r="77" spans="1:22" ht="12.75">
      <c r="A77" s="53"/>
      <c r="B77" s="4">
        <v>73</v>
      </c>
      <c r="C77" s="11" t="s">
        <v>78</v>
      </c>
      <c r="D77" s="33">
        <v>45</v>
      </c>
      <c r="E77" s="240">
        <v>1966</v>
      </c>
      <c r="F77" s="84">
        <v>1897</v>
      </c>
      <c r="G77" s="84">
        <v>1897</v>
      </c>
      <c r="H77" s="278">
        <v>2.703</v>
      </c>
      <c r="I77" s="278">
        <v>2.703</v>
      </c>
      <c r="J77" s="279">
        <v>6.876989999999999</v>
      </c>
      <c r="K77" s="15">
        <f t="shared" si="44"/>
        <v>-1.1219999999999999</v>
      </c>
      <c r="L77" s="15">
        <f t="shared" si="45"/>
        <v>0</v>
      </c>
      <c r="M77" s="280">
        <v>75</v>
      </c>
      <c r="N77" s="85">
        <f t="shared" si="46"/>
        <v>3.8249999999999997</v>
      </c>
      <c r="O77" s="279">
        <v>53</v>
      </c>
      <c r="P77" s="15">
        <f t="shared" si="47"/>
        <v>2.703</v>
      </c>
      <c r="Q77" s="248">
        <f t="shared" si="52"/>
        <v>152.82199999999997</v>
      </c>
      <c r="R77" s="248">
        <f t="shared" si="48"/>
        <v>-24.933333333333334</v>
      </c>
      <c r="S77" s="248">
        <f t="shared" si="53"/>
        <v>0</v>
      </c>
      <c r="T77" s="252">
        <f t="shared" si="49"/>
        <v>-6.876989999999999</v>
      </c>
      <c r="U77" s="252">
        <f t="shared" si="50"/>
        <v>1.1219999999999999</v>
      </c>
      <c r="V77" s="248">
        <f t="shared" si="51"/>
        <v>-22</v>
      </c>
    </row>
    <row r="78" spans="1:22" ht="12.75">
      <c r="A78" s="53"/>
      <c r="B78" s="4">
        <v>74</v>
      </c>
      <c r="C78" s="11" t="s">
        <v>79</v>
      </c>
      <c r="D78" s="33">
        <v>60</v>
      </c>
      <c r="E78" s="240">
        <v>1977</v>
      </c>
      <c r="F78" s="84">
        <v>3647</v>
      </c>
      <c r="G78" s="84">
        <v>3647</v>
      </c>
      <c r="H78" s="278">
        <v>15.34</v>
      </c>
      <c r="I78" s="278">
        <v>15.34</v>
      </c>
      <c r="J78" s="279">
        <v>10.035996</v>
      </c>
      <c r="K78" s="15">
        <f t="shared" si="44"/>
        <v>8.557</v>
      </c>
      <c r="L78" s="15">
        <f t="shared" si="45"/>
        <v>10.036000000000001</v>
      </c>
      <c r="M78" s="280">
        <v>133</v>
      </c>
      <c r="N78" s="85">
        <f t="shared" si="46"/>
        <v>6.7829999999999995</v>
      </c>
      <c r="O78" s="279">
        <v>104</v>
      </c>
      <c r="P78" s="15">
        <f t="shared" si="47"/>
        <v>5.303999999999999</v>
      </c>
      <c r="Q78" s="248">
        <f t="shared" si="52"/>
        <v>167.2666</v>
      </c>
      <c r="R78" s="248">
        <f t="shared" si="48"/>
        <v>142.61666666666667</v>
      </c>
      <c r="S78" s="248">
        <f t="shared" si="53"/>
        <v>167.2666666666667</v>
      </c>
      <c r="T78" s="252">
        <f t="shared" si="49"/>
        <v>4.000000000559112E-06</v>
      </c>
      <c r="U78" s="252">
        <f t="shared" si="50"/>
        <v>1.479</v>
      </c>
      <c r="V78" s="248">
        <f t="shared" si="51"/>
        <v>-29</v>
      </c>
    </row>
    <row r="79" spans="1:22" ht="12.75">
      <c r="A79" s="53"/>
      <c r="B79" s="4">
        <v>75</v>
      </c>
      <c r="C79" s="42" t="s">
        <v>80</v>
      </c>
      <c r="D79" s="41">
        <v>38</v>
      </c>
      <c r="E79" s="239">
        <v>1985</v>
      </c>
      <c r="F79" s="84">
        <v>3829</v>
      </c>
      <c r="G79" s="84">
        <v>3829</v>
      </c>
      <c r="H79" s="278">
        <v>11.405</v>
      </c>
      <c r="I79" s="281">
        <f>+H79</f>
        <v>11.405</v>
      </c>
      <c r="J79" s="282">
        <v>7.150916</v>
      </c>
      <c r="K79" s="15">
        <f>I79-N79</f>
        <v>6.788519999999999</v>
      </c>
      <c r="L79" s="15">
        <f>I79-P79</f>
        <v>7.1481756779199985</v>
      </c>
      <c r="M79" s="283">
        <v>86</v>
      </c>
      <c r="N79" s="85">
        <f>M79*0.05368</f>
        <v>4.61648</v>
      </c>
      <c r="O79" s="282">
        <v>79.30000600000001</v>
      </c>
      <c r="P79" s="15">
        <f>O79*0.05368</f>
        <v>4.256824322080001</v>
      </c>
      <c r="Q79" s="254">
        <f t="shared" si="52"/>
        <v>188.182</v>
      </c>
      <c r="R79" s="254">
        <f t="shared" si="48"/>
        <v>178.64526315789473</v>
      </c>
      <c r="S79" s="254">
        <f t="shared" si="53"/>
        <v>188.1098862610526</v>
      </c>
      <c r="T79" s="15">
        <f t="shared" si="49"/>
        <v>-0.0027403220800010786</v>
      </c>
      <c r="U79" s="15">
        <f t="shared" si="50"/>
        <v>0.3596556779199993</v>
      </c>
      <c r="V79" s="254">
        <f t="shared" si="51"/>
        <v>-6.69999399999999</v>
      </c>
    </row>
    <row r="80" spans="1:22" ht="12.75">
      <c r="A80" s="53"/>
      <c r="B80" s="4">
        <v>76</v>
      </c>
      <c r="C80" s="11" t="s">
        <v>81</v>
      </c>
      <c r="D80" s="33">
        <v>60</v>
      </c>
      <c r="E80" s="240">
        <v>1974</v>
      </c>
      <c r="F80" s="84">
        <v>3099</v>
      </c>
      <c r="G80" s="84">
        <v>3099</v>
      </c>
      <c r="H80" s="278">
        <v>14.324</v>
      </c>
      <c r="I80" s="281">
        <f>+H80</f>
        <v>14.324</v>
      </c>
      <c r="J80" s="279">
        <v>9.53544</v>
      </c>
      <c r="K80" s="15">
        <f>I80-N80</f>
        <v>8.63392</v>
      </c>
      <c r="L80" s="15">
        <f>I80-P80</f>
        <v>9.535421920000001</v>
      </c>
      <c r="M80" s="280">
        <v>106</v>
      </c>
      <c r="N80" s="85">
        <f>M80*0.05368</f>
        <v>5.69008</v>
      </c>
      <c r="O80" s="279">
        <v>89.206</v>
      </c>
      <c r="P80" s="15">
        <f>O80*0.05368</f>
        <v>4.78857808</v>
      </c>
      <c r="Q80" s="254">
        <f t="shared" si="52"/>
        <v>158.92399999999998</v>
      </c>
      <c r="R80" s="254">
        <f t="shared" si="48"/>
        <v>143.89866666666666</v>
      </c>
      <c r="S80" s="254">
        <f t="shared" si="53"/>
        <v>158.92369866666667</v>
      </c>
      <c r="T80" s="15">
        <f t="shared" si="49"/>
        <v>-1.8079999998477092E-05</v>
      </c>
      <c r="U80" s="15">
        <f t="shared" si="50"/>
        <v>0.9015019200000003</v>
      </c>
      <c r="V80" s="254">
        <f t="shared" si="51"/>
        <v>-16.793999999999997</v>
      </c>
    </row>
    <row r="81" spans="1:22" ht="12.75">
      <c r="A81" s="53"/>
      <c r="B81" s="4">
        <v>77</v>
      </c>
      <c r="C81" s="11" t="s">
        <v>82</v>
      </c>
      <c r="D81" s="33">
        <v>36</v>
      </c>
      <c r="E81" s="240">
        <v>1989</v>
      </c>
      <c r="F81" s="84">
        <v>2215</v>
      </c>
      <c r="G81" s="84">
        <v>2215</v>
      </c>
      <c r="H81" s="278">
        <v>11.88</v>
      </c>
      <c r="I81" s="281">
        <f>+H81</f>
        <v>11.88</v>
      </c>
      <c r="J81" s="279">
        <v>8.345123</v>
      </c>
      <c r="K81" s="15">
        <f>I81-N81</f>
        <v>8.01504</v>
      </c>
      <c r="L81" s="15">
        <f>I81-P81</f>
        <v>8.33712</v>
      </c>
      <c r="M81" s="280">
        <v>72</v>
      </c>
      <c r="N81" s="85">
        <f>M81*0.05368</f>
        <v>3.86496</v>
      </c>
      <c r="O81" s="279">
        <v>66</v>
      </c>
      <c r="P81" s="15">
        <f>O81*0.05368</f>
        <v>3.54288</v>
      </c>
      <c r="Q81" s="254">
        <f t="shared" si="52"/>
        <v>231.80897222222222</v>
      </c>
      <c r="R81" s="254">
        <f t="shared" si="48"/>
        <v>222.64000000000001</v>
      </c>
      <c r="S81" s="254">
        <f t="shared" si="53"/>
        <v>231.5866666666667</v>
      </c>
      <c r="T81" s="15">
        <f t="shared" si="49"/>
        <v>-0.00800299999999865</v>
      </c>
      <c r="U81" s="15">
        <f t="shared" si="50"/>
        <v>0.32208000000000014</v>
      </c>
      <c r="V81" s="254">
        <f t="shared" si="51"/>
        <v>-6</v>
      </c>
    </row>
    <row r="82" spans="1:22" ht="12.75">
      <c r="A82" s="53"/>
      <c r="B82" s="4">
        <v>78</v>
      </c>
      <c r="C82" s="11" t="s">
        <v>84</v>
      </c>
      <c r="D82" s="33">
        <v>60</v>
      </c>
      <c r="E82" s="240">
        <v>1986</v>
      </c>
      <c r="F82" s="84">
        <v>2368</v>
      </c>
      <c r="G82" s="84">
        <v>2368</v>
      </c>
      <c r="H82" s="278">
        <v>10.912</v>
      </c>
      <c r="I82" s="281">
        <v>10.912</v>
      </c>
      <c r="J82" s="279">
        <v>6.97188</v>
      </c>
      <c r="K82" s="15">
        <v>6.241840000000001</v>
      </c>
      <c r="L82" s="15">
        <v>6.971888000000001</v>
      </c>
      <c r="M82" s="280">
        <v>87</v>
      </c>
      <c r="N82" s="85">
        <v>4.67016</v>
      </c>
      <c r="O82" s="279">
        <v>73.4</v>
      </c>
      <c r="P82" s="15">
        <v>3.940112</v>
      </c>
      <c r="Q82" s="254">
        <v>116.198</v>
      </c>
      <c r="R82" s="254">
        <v>104.03066666666669</v>
      </c>
      <c r="S82" s="254">
        <v>116.19813333333335</v>
      </c>
      <c r="T82" s="15">
        <v>8.000000001118224E-06</v>
      </c>
      <c r="U82" s="15">
        <v>0.730048</v>
      </c>
      <c r="V82" s="254">
        <v>-13.599999999999994</v>
      </c>
    </row>
    <row r="83" spans="1:22" ht="12.75">
      <c r="A83" s="53"/>
      <c r="B83" s="4">
        <v>79</v>
      </c>
      <c r="C83" s="11" t="s">
        <v>87</v>
      </c>
      <c r="D83" s="33">
        <v>30</v>
      </c>
      <c r="E83" s="240">
        <v>1972</v>
      </c>
      <c r="F83" s="84">
        <v>1720</v>
      </c>
      <c r="G83" s="84">
        <v>1720</v>
      </c>
      <c r="H83" s="278">
        <v>6.89</v>
      </c>
      <c r="I83" s="281">
        <v>6.89</v>
      </c>
      <c r="J83" s="279">
        <v>4.28343</v>
      </c>
      <c r="K83" s="15">
        <v>3.9829999999999997</v>
      </c>
      <c r="L83" s="15">
        <v>4.283441</v>
      </c>
      <c r="M83" s="280">
        <v>57</v>
      </c>
      <c r="N83" s="85">
        <v>2.907</v>
      </c>
      <c r="O83" s="279">
        <v>51.108999999999995</v>
      </c>
      <c r="P83" s="15">
        <v>2.6065589999999994</v>
      </c>
      <c r="Q83" s="254">
        <v>77.88054545454546</v>
      </c>
      <c r="R83" s="254">
        <v>72.41818181818181</v>
      </c>
      <c r="S83" s="254">
        <v>77.88074545454545</v>
      </c>
      <c r="T83" s="15">
        <v>1.09999999997612E-05</v>
      </c>
      <c r="U83" s="15">
        <v>0.3004410000000006</v>
      </c>
      <c r="V83" s="254">
        <v>-5.891000000000005</v>
      </c>
    </row>
    <row r="84" spans="1:22" ht="12.75">
      <c r="A84" s="53"/>
      <c r="B84" s="4">
        <v>80</v>
      </c>
      <c r="C84" s="42" t="s">
        <v>88</v>
      </c>
      <c r="D84" s="41">
        <v>15</v>
      </c>
      <c r="E84" s="239">
        <v>1994</v>
      </c>
      <c r="F84" s="84">
        <v>905</v>
      </c>
      <c r="G84" s="84">
        <v>905</v>
      </c>
      <c r="H84" s="278">
        <v>5.097</v>
      </c>
      <c r="I84" s="281">
        <v>5.097</v>
      </c>
      <c r="J84" s="282">
        <v>3.1806200000000002</v>
      </c>
      <c r="K84" s="15">
        <v>3.0571600000000005</v>
      </c>
      <c r="L84" s="15">
        <v>3.180623785280001</v>
      </c>
      <c r="M84" s="283">
        <v>38</v>
      </c>
      <c r="N84" s="85">
        <v>2.03984</v>
      </c>
      <c r="O84" s="282">
        <v>35.700004</v>
      </c>
      <c r="P84" s="15">
        <v>1.9163762147199999</v>
      </c>
      <c r="Q84" s="254">
        <v>212.04133333333337</v>
      </c>
      <c r="R84" s="254">
        <v>203.81066666666672</v>
      </c>
      <c r="S84" s="254">
        <v>212.0415856853334</v>
      </c>
      <c r="T84" s="15">
        <v>3.785280000556668E-06</v>
      </c>
      <c r="U84" s="15">
        <v>0.12346378528000002</v>
      </c>
      <c r="V84" s="254">
        <v>-2.299996</v>
      </c>
    </row>
    <row r="85" spans="1:22" ht="12.75">
      <c r="A85" s="53"/>
      <c r="B85" s="4">
        <v>81</v>
      </c>
      <c r="C85" s="11" t="s">
        <v>89</v>
      </c>
      <c r="D85" s="33">
        <v>20</v>
      </c>
      <c r="E85" s="240">
        <v>1979</v>
      </c>
      <c r="F85" s="84">
        <v>1042</v>
      </c>
      <c r="G85" s="84">
        <v>1042</v>
      </c>
      <c r="H85" s="278">
        <v>3.9633</v>
      </c>
      <c r="I85" s="281">
        <v>3.9633</v>
      </c>
      <c r="J85" s="279">
        <v>2.19186</v>
      </c>
      <c r="K85" s="15">
        <v>2.19186</v>
      </c>
      <c r="L85" s="15">
        <v>2.19186</v>
      </c>
      <c r="M85" s="280">
        <v>33</v>
      </c>
      <c r="N85" s="85">
        <v>1.77144</v>
      </c>
      <c r="O85" s="279">
        <v>33</v>
      </c>
      <c r="P85" s="15">
        <v>1.77144</v>
      </c>
      <c r="Q85" s="254">
        <v>109.593</v>
      </c>
      <c r="R85" s="254">
        <v>109.593</v>
      </c>
      <c r="S85" s="254">
        <v>109.593</v>
      </c>
      <c r="T85" s="15">
        <v>0</v>
      </c>
      <c r="U85" s="15">
        <v>0</v>
      </c>
      <c r="V85" s="254">
        <v>0</v>
      </c>
    </row>
    <row r="86" spans="1:22" ht="12.75">
      <c r="A86" s="53"/>
      <c r="B86" s="4">
        <v>82</v>
      </c>
      <c r="C86" s="42" t="s">
        <v>98</v>
      </c>
      <c r="D86" s="41">
        <v>8</v>
      </c>
      <c r="E86" s="239">
        <v>1994</v>
      </c>
      <c r="F86" s="84">
        <v>832.8</v>
      </c>
      <c r="G86" s="84">
        <v>832.8</v>
      </c>
      <c r="H86" s="278">
        <v>2.579</v>
      </c>
      <c r="I86" s="15">
        <f>H86</f>
        <v>2.579</v>
      </c>
      <c r="J86" s="279">
        <v>1.34436</v>
      </c>
      <c r="K86" s="15">
        <f>I86-N86</f>
        <v>1.3443600000000002</v>
      </c>
      <c r="L86" s="15">
        <f>I86-P86</f>
        <v>1.3443600000000002</v>
      </c>
      <c r="M86" s="280">
        <v>23</v>
      </c>
      <c r="N86" s="85">
        <f>M86*0.05368</f>
        <v>1.23464</v>
      </c>
      <c r="O86" s="279">
        <v>23</v>
      </c>
      <c r="P86" s="15">
        <f>O86*0.05368</f>
        <v>1.23464</v>
      </c>
      <c r="Q86" s="254">
        <f>J86*1000/D86</f>
        <v>168.045</v>
      </c>
      <c r="R86" s="254">
        <f>K86*1000/D86</f>
        <v>168.04500000000002</v>
      </c>
      <c r="S86" s="254">
        <f>L86*1000/D86</f>
        <v>168.04500000000002</v>
      </c>
      <c r="T86" s="15">
        <f>L86-J86</f>
        <v>0</v>
      </c>
      <c r="U86" s="15">
        <f>N86-P86</f>
        <v>0</v>
      </c>
      <c r="V86" s="254">
        <f>O86-M86</f>
        <v>0</v>
      </c>
    </row>
    <row r="87" spans="1:22" ht="12.75">
      <c r="A87" s="53"/>
      <c r="B87" s="4">
        <v>83</v>
      </c>
      <c r="C87" s="11" t="s">
        <v>102</v>
      </c>
      <c r="D87" s="33">
        <v>72</v>
      </c>
      <c r="E87" s="240">
        <v>1990</v>
      </c>
      <c r="F87" s="84">
        <v>4364</v>
      </c>
      <c r="G87" s="84">
        <v>4364</v>
      </c>
      <c r="H87" s="278">
        <v>22.957</v>
      </c>
      <c r="I87" s="15">
        <v>22.957</v>
      </c>
      <c r="J87" s="279">
        <v>14.71176</v>
      </c>
      <c r="K87" s="15">
        <v>14.153480000000002</v>
      </c>
      <c r="L87" s="15">
        <v>14.71175189264</v>
      </c>
      <c r="M87" s="280">
        <v>164</v>
      </c>
      <c r="N87" s="85">
        <v>8.803519999999999</v>
      </c>
      <c r="O87" s="279">
        <v>153.60000200000002</v>
      </c>
      <c r="P87" s="15">
        <v>8.24524810736</v>
      </c>
      <c r="Q87" s="254">
        <v>204.33</v>
      </c>
      <c r="R87" s="254">
        <v>196.57611111111112</v>
      </c>
      <c r="S87" s="254">
        <v>204.32988739777778</v>
      </c>
      <c r="T87" s="15">
        <v>-8.107359999343089E-06</v>
      </c>
      <c r="U87" s="15">
        <v>0.5582718926399988</v>
      </c>
      <c r="V87" s="254">
        <v>-10.399997999999982</v>
      </c>
    </row>
    <row r="88" spans="1:22" ht="12.75">
      <c r="A88" s="53"/>
      <c r="B88" s="4">
        <v>84</v>
      </c>
      <c r="C88" s="11" t="s">
        <v>104</v>
      </c>
      <c r="D88" s="33">
        <v>40</v>
      </c>
      <c r="E88" s="240">
        <v>1991</v>
      </c>
      <c r="F88" s="84">
        <v>2250</v>
      </c>
      <c r="G88" s="84">
        <v>2250</v>
      </c>
      <c r="H88" s="278">
        <v>9.469</v>
      </c>
      <c r="I88" s="15">
        <v>9.469</v>
      </c>
      <c r="J88" s="279">
        <v>6.4</v>
      </c>
      <c r="K88" s="15">
        <v>4.691479999999999</v>
      </c>
      <c r="L88" s="15">
        <v>5.867072</v>
      </c>
      <c r="M88" s="280">
        <v>89</v>
      </c>
      <c r="N88" s="85">
        <v>4.77752</v>
      </c>
      <c r="O88" s="279">
        <v>67.1</v>
      </c>
      <c r="P88" s="15">
        <v>3.6019279999999996</v>
      </c>
      <c r="Q88" s="254">
        <v>160</v>
      </c>
      <c r="R88" s="254">
        <v>117.28699999999999</v>
      </c>
      <c r="S88" s="254">
        <v>146.67680000000001</v>
      </c>
      <c r="T88" s="15">
        <v>-0.5329280000000001</v>
      </c>
      <c r="U88" s="15">
        <v>1.1755920000000004</v>
      </c>
      <c r="V88" s="254">
        <v>-21.900000000000006</v>
      </c>
    </row>
    <row r="89" spans="1:22" ht="12.75">
      <c r="A89" s="53"/>
      <c r="B89" s="4">
        <v>85</v>
      </c>
      <c r="C89" s="11" t="s">
        <v>105</v>
      </c>
      <c r="D89" s="33">
        <v>20</v>
      </c>
      <c r="E89" s="240">
        <v>1982</v>
      </c>
      <c r="F89" s="84">
        <v>1046</v>
      </c>
      <c r="G89" s="84">
        <v>1046</v>
      </c>
      <c r="H89" s="278">
        <v>4.8824</v>
      </c>
      <c r="I89" s="15">
        <v>4.8824</v>
      </c>
      <c r="J89" s="279">
        <v>2.8425599999999998</v>
      </c>
      <c r="K89" s="15">
        <v>2.7352</v>
      </c>
      <c r="L89" s="15">
        <v>2.8425599999999998</v>
      </c>
      <c r="M89" s="280">
        <v>40</v>
      </c>
      <c r="N89" s="85">
        <v>2.1471999999999998</v>
      </c>
      <c r="O89" s="279">
        <v>38</v>
      </c>
      <c r="P89" s="15">
        <v>2.03984</v>
      </c>
      <c r="Q89" s="254">
        <v>142.128</v>
      </c>
      <c r="R89" s="254">
        <v>136.76</v>
      </c>
      <c r="S89" s="254">
        <v>142.128</v>
      </c>
      <c r="T89" s="15">
        <v>0</v>
      </c>
      <c r="U89" s="15">
        <v>0.1073599999999999</v>
      </c>
      <c r="V89" s="254">
        <v>-2</v>
      </c>
    </row>
    <row r="90" spans="1:22" ht="12.75">
      <c r="A90" s="53"/>
      <c r="B90" s="4">
        <v>86</v>
      </c>
      <c r="C90" s="11" t="s">
        <v>121</v>
      </c>
      <c r="D90" s="84">
        <v>81</v>
      </c>
      <c r="E90" s="335">
        <v>1994</v>
      </c>
      <c r="F90" s="15">
        <v>5007.19</v>
      </c>
      <c r="G90" s="15">
        <v>5007.19</v>
      </c>
      <c r="H90" s="15">
        <v>15.523</v>
      </c>
      <c r="I90" s="15">
        <f aca="true" t="shared" si="54" ref="I90:I109">H90</f>
        <v>15.523</v>
      </c>
      <c r="J90" s="15">
        <v>9.998721</v>
      </c>
      <c r="K90" s="15">
        <f aca="true" t="shared" si="55" ref="K90:K109">I90-N90</f>
        <v>4.711</v>
      </c>
      <c r="L90" s="15">
        <f aca="true" t="shared" si="56" ref="L90:L109">I90-P90</f>
        <v>4.711</v>
      </c>
      <c r="M90" s="15">
        <v>212</v>
      </c>
      <c r="N90" s="15">
        <f aca="true" t="shared" si="57" ref="N90:N109">M90*0.051</f>
        <v>10.812</v>
      </c>
      <c r="O90" s="15">
        <v>212</v>
      </c>
      <c r="P90" s="15">
        <f aca="true" t="shared" si="58" ref="P90:P109">O90*0.051</f>
        <v>10.812</v>
      </c>
      <c r="Q90" s="254">
        <f aca="true" t="shared" si="59" ref="Q90:Q109">J90*1000/D90</f>
        <v>123.44099999999999</v>
      </c>
      <c r="R90" s="254">
        <f aca="true" t="shared" si="60" ref="R90:R109">K90*1000/D90</f>
        <v>58.160493827160494</v>
      </c>
      <c r="S90" s="254">
        <f aca="true" t="shared" si="61" ref="S90:S109">L90*1000/D90</f>
        <v>58.160493827160494</v>
      </c>
      <c r="T90" s="15">
        <f aca="true" t="shared" si="62" ref="T90:T109">L90-J90</f>
        <v>-5.2877209999999994</v>
      </c>
      <c r="U90" s="15">
        <f aca="true" t="shared" si="63" ref="U90:U109">N90-P90</f>
        <v>0</v>
      </c>
      <c r="V90" s="254">
        <f aca="true" t="shared" si="64" ref="V90:V109">O90-M90</f>
        <v>0</v>
      </c>
    </row>
    <row r="91" spans="1:22" ht="12.75">
      <c r="A91" s="53"/>
      <c r="B91" s="4">
        <v>87</v>
      </c>
      <c r="C91" s="11" t="s">
        <v>258</v>
      </c>
      <c r="D91" s="84">
        <v>54</v>
      </c>
      <c r="E91" s="335">
        <v>1988</v>
      </c>
      <c r="F91" s="15">
        <v>3515.85</v>
      </c>
      <c r="G91" s="15">
        <v>3515.85</v>
      </c>
      <c r="H91" s="15">
        <v>13.827</v>
      </c>
      <c r="I91" s="15">
        <f t="shared" si="54"/>
        <v>13.827</v>
      </c>
      <c r="J91" s="15">
        <v>12.123871</v>
      </c>
      <c r="K91" s="15">
        <f t="shared" si="55"/>
        <v>7.656000000000001</v>
      </c>
      <c r="L91" s="15">
        <f t="shared" si="56"/>
        <v>7.605</v>
      </c>
      <c r="M91" s="15">
        <v>121</v>
      </c>
      <c r="N91" s="15">
        <f t="shared" si="57"/>
        <v>6.170999999999999</v>
      </c>
      <c r="O91" s="15">
        <v>122</v>
      </c>
      <c r="P91" s="15">
        <f t="shared" si="58"/>
        <v>6.2219999999999995</v>
      </c>
      <c r="Q91" s="254">
        <f t="shared" si="59"/>
        <v>224.5161296296296</v>
      </c>
      <c r="R91" s="254">
        <f t="shared" si="60"/>
        <v>141.7777777777778</v>
      </c>
      <c r="S91" s="254">
        <f t="shared" si="61"/>
        <v>140.83333333333334</v>
      </c>
      <c r="T91" s="15">
        <f t="shared" si="62"/>
        <v>-4.518870999999999</v>
      </c>
      <c r="U91" s="15">
        <f t="shared" si="63"/>
        <v>-0.051000000000000156</v>
      </c>
      <c r="V91" s="254">
        <f t="shared" si="64"/>
        <v>1</v>
      </c>
    </row>
    <row r="92" spans="1:22" ht="12.75">
      <c r="A92" s="53"/>
      <c r="B92" s="4">
        <v>88</v>
      </c>
      <c r="C92" s="11" t="s">
        <v>120</v>
      </c>
      <c r="D92" s="84">
        <v>101</v>
      </c>
      <c r="E92" s="335">
        <v>1968</v>
      </c>
      <c r="F92" s="15">
        <v>4482.08</v>
      </c>
      <c r="G92" s="15">
        <v>4482.08</v>
      </c>
      <c r="H92" s="15">
        <v>18.494</v>
      </c>
      <c r="I92" s="15">
        <f t="shared" si="54"/>
        <v>18.494</v>
      </c>
      <c r="J92" s="15">
        <v>14.892863</v>
      </c>
      <c r="K92" s="15">
        <f t="shared" si="55"/>
        <v>8.294</v>
      </c>
      <c r="L92" s="15">
        <f t="shared" si="56"/>
        <v>10.7165</v>
      </c>
      <c r="M92" s="15">
        <v>200</v>
      </c>
      <c r="N92" s="15">
        <f t="shared" si="57"/>
        <v>10.2</v>
      </c>
      <c r="O92" s="15">
        <v>152.5</v>
      </c>
      <c r="P92" s="15">
        <f t="shared" si="58"/>
        <v>7.7775</v>
      </c>
      <c r="Q92" s="254">
        <f t="shared" si="59"/>
        <v>147.4540891089109</v>
      </c>
      <c r="R92" s="254">
        <f t="shared" si="60"/>
        <v>82.11881188118812</v>
      </c>
      <c r="S92" s="254">
        <f t="shared" si="61"/>
        <v>106.10396039603961</v>
      </c>
      <c r="T92" s="15">
        <f t="shared" si="62"/>
        <v>-4.176363</v>
      </c>
      <c r="U92" s="15">
        <f t="shared" si="63"/>
        <v>2.4224999999999994</v>
      </c>
      <c r="V92" s="254">
        <f t="shared" si="64"/>
        <v>-47.5</v>
      </c>
    </row>
    <row r="93" spans="1:22" ht="12.75">
      <c r="A93" s="53"/>
      <c r="B93" s="4">
        <v>89</v>
      </c>
      <c r="C93" s="11" t="s">
        <v>119</v>
      </c>
      <c r="D93" s="84">
        <v>55</v>
      </c>
      <c r="E93" s="335">
        <v>1990</v>
      </c>
      <c r="F93" s="15">
        <v>3527.73</v>
      </c>
      <c r="G93" s="15">
        <v>3527.73</v>
      </c>
      <c r="H93" s="15">
        <v>11.264</v>
      </c>
      <c r="I93" s="15">
        <f t="shared" si="54"/>
        <v>11.264</v>
      </c>
      <c r="J93" s="15">
        <v>9.690095</v>
      </c>
      <c r="K93" s="15">
        <f t="shared" si="55"/>
        <v>5.348</v>
      </c>
      <c r="L93" s="15">
        <f t="shared" si="56"/>
        <v>5.603</v>
      </c>
      <c r="M93" s="15">
        <v>116</v>
      </c>
      <c r="N93" s="15">
        <f t="shared" si="57"/>
        <v>5.9159999999999995</v>
      </c>
      <c r="O93" s="15">
        <v>111</v>
      </c>
      <c r="P93" s="15">
        <f t="shared" si="58"/>
        <v>5.661</v>
      </c>
      <c r="Q93" s="254">
        <f t="shared" si="59"/>
        <v>176.18354545454545</v>
      </c>
      <c r="R93" s="254">
        <f t="shared" si="60"/>
        <v>97.23636363636363</v>
      </c>
      <c r="S93" s="254">
        <f t="shared" si="61"/>
        <v>101.87272727272727</v>
      </c>
      <c r="T93" s="15">
        <f t="shared" si="62"/>
        <v>-4.087095</v>
      </c>
      <c r="U93" s="15">
        <f t="shared" si="63"/>
        <v>0.2549999999999999</v>
      </c>
      <c r="V93" s="254">
        <f t="shared" si="64"/>
        <v>-5</v>
      </c>
    </row>
    <row r="94" spans="1:22" ht="12.75">
      <c r="A94" s="53"/>
      <c r="B94" s="4">
        <v>90</v>
      </c>
      <c r="C94" s="11" t="s">
        <v>259</v>
      </c>
      <c r="D94" s="84">
        <v>75</v>
      </c>
      <c r="E94" s="335">
        <v>1987</v>
      </c>
      <c r="F94" s="15">
        <v>4017.2</v>
      </c>
      <c r="G94" s="15">
        <v>4017.2</v>
      </c>
      <c r="H94" s="15">
        <v>14.419</v>
      </c>
      <c r="I94" s="15">
        <f t="shared" si="54"/>
        <v>14.419</v>
      </c>
      <c r="J94" s="15">
        <v>11.225807</v>
      </c>
      <c r="K94" s="15">
        <f t="shared" si="55"/>
        <v>7.126000000000001</v>
      </c>
      <c r="L94" s="15">
        <f t="shared" si="56"/>
        <v>7.168228000000001</v>
      </c>
      <c r="M94" s="15">
        <v>143</v>
      </c>
      <c r="N94" s="15">
        <f t="shared" si="57"/>
        <v>7.292999999999999</v>
      </c>
      <c r="O94" s="15">
        <v>142.172</v>
      </c>
      <c r="P94" s="15">
        <f t="shared" si="58"/>
        <v>7.2507719999999996</v>
      </c>
      <c r="Q94" s="254">
        <f t="shared" si="59"/>
        <v>149.67742666666666</v>
      </c>
      <c r="R94" s="254">
        <f t="shared" si="60"/>
        <v>95.01333333333335</v>
      </c>
      <c r="S94" s="254">
        <f t="shared" si="61"/>
        <v>95.57637333333335</v>
      </c>
      <c r="T94" s="15">
        <f t="shared" si="62"/>
        <v>-4.057578999999999</v>
      </c>
      <c r="U94" s="15">
        <f t="shared" si="63"/>
        <v>0.04222799999999971</v>
      </c>
      <c r="V94" s="254">
        <f t="shared" si="64"/>
        <v>-0.828000000000003</v>
      </c>
    </row>
    <row r="95" spans="1:22" ht="12.75">
      <c r="A95" s="53"/>
      <c r="B95" s="4">
        <v>91</v>
      </c>
      <c r="C95" s="11" t="s">
        <v>122</v>
      </c>
      <c r="D95" s="84">
        <v>61</v>
      </c>
      <c r="E95" s="335">
        <v>1971</v>
      </c>
      <c r="F95" s="15">
        <v>3427.37</v>
      </c>
      <c r="G95" s="15">
        <v>3427.37</v>
      </c>
      <c r="H95" s="15">
        <v>11.1161</v>
      </c>
      <c r="I95" s="15">
        <f t="shared" si="54"/>
        <v>11.1161</v>
      </c>
      <c r="J95" s="15">
        <v>8.980621</v>
      </c>
      <c r="K95" s="15">
        <f t="shared" si="55"/>
        <v>5.3530999999999995</v>
      </c>
      <c r="L95" s="15">
        <f t="shared" si="56"/>
        <v>5.0828</v>
      </c>
      <c r="M95" s="15">
        <v>113</v>
      </c>
      <c r="N95" s="15">
        <f t="shared" si="57"/>
        <v>5.763</v>
      </c>
      <c r="O95" s="15">
        <v>118.3</v>
      </c>
      <c r="P95" s="15">
        <f t="shared" si="58"/>
        <v>6.0333</v>
      </c>
      <c r="Q95" s="254">
        <f t="shared" si="59"/>
        <v>147.2232950819672</v>
      </c>
      <c r="R95" s="254">
        <f t="shared" si="60"/>
        <v>87.75573770491802</v>
      </c>
      <c r="S95" s="254">
        <f t="shared" si="61"/>
        <v>83.32459016393443</v>
      </c>
      <c r="T95" s="15">
        <f t="shared" si="62"/>
        <v>-3.8978209999999995</v>
      </c>
      <c r="U95" s="15">
        <f t="shared" si="63"/>
        <v>-0.27029999999999976</v>
      </c>
      <c r="V95" s="254">
        <f t="shared" si="64"/>
        <v>5.299999999999997</v>
      </c>
    </row>
    <row r="96" spans="1:22" ht="12.75">
      <c r="A96" s="53"/>
      <c r="B96" s="4">
        <v>92</v>
      </c>
      <c r="C96" s="11" t="s">
        <v>260</v>
      </c>
      <c r="D96" s="84">
        <v>80</v>
      </c>
      <c r="E96" s="335">
        <v>1972</v>
      </c>
      <c r="F96" s="84">
        <v>3889.34</v>
      </c>
      <c r="G96" s="84">
        <v>3889.34</v>
      </c>
      <c r="H96" s="84">
        <v>13.326</v>
      </c>
      <c r="I96" s="15">
        <f t="shared" si="54"/>
        <v>13.326</v>
      </c>
      <c r="J96" s="84">
        <v>11.974194</v>
      </c>
      <c r="K96" s="15">
        <f t="shared" si="55"/>
        <v>5.931000000000001</v>
      </c>
      <c r="L96" s="15">
        <f t="shared" si="56"/>
        <v>8.175</v>
      </c>
      <c r="M96" s="84">
        <v>145</v>
      </c>
      <c r="N96" s="15">
        <f t="shared" si="57"/>
        <v>7.395</v>
      </c>
      <c r="O96" s="84">
        <v>101</v>
      </c>
      <c r="P96" s="15">
        <f t="shared" si="58"/>
        <v>5.151</v>
      </c>
      <c r="Q96" s="254">
        <f t="shared" si="59"/>
        <v>149.67742500000003</v>
      </c>
      <c r="R96" s="254">
        <f t="shared" si="60"/>
        <v>74.13750000000002</v>
      </c>
      <c r="S96" s="254">
        <f t="shared" si="61"/>
        <v>102.18750000000001</v>
      </c>
      <c r="T96" s="15">
        <f t="shared" si="62"/>
        <v>-3.799194</v>
      </c>
      <c r="U96" s="15">
        <f t="shared" si="63"/>
        <v>2.2439999999999998</v>
      </c>
      <c r="V96" s="254">
        <f t="shared" si="64"/>
        <v>-44</v>
      </c>
    </row>
    <row r="97" spans="1:22" ht="12.75">
      <c r="A97" s="53"/>
      <c r="B97" s="4">
        <v>93</v>
      </c>
      <c r="C97" s="11" t="s">
        <v>261</v>
      </c>
      <c r="D97" s="84">
        <v>80</v>
      </c>
      <c r="E97" s="335">
        <v>1964</v>
      </c>
      <c r="F97" s="84">
        <v>3831.94</v>
      </c>
      <c r="G97" s="84">
        <v>3831.94</v>
      </c>
      <c r="H97" s="84">
        <v>14.204</v>
      </c>
      <c r="I97" s="15">
        <f t="shared" si="54"/>
        <v>14.204</v>
      </c>
      <c r="J97" s="84">
        <v>11.746255</v>
      </c>
      <c r="K97" s="15">
        <f t="shared" si="55"/>
        <v>6.6560000000000015</v>
      </c>
      <c r="L97" s="15">
        <f t="shared" si="56"/>
        <v>8.052278000000001</v>
      </c>
      <c r="M97" s="84">
        <v>148</v>
      </c>
      <c r="N97" s="15">
        <f t="shared" si="57"/>
        <v>7.547999999999999</v>
      </c>
      <c r="O97" s="84">
        <v>120.622</v>
      </c>
      <c r="P97" s="15">
        <f t="shared" si="58"/>
        <v>6.1517219999999995</v>
      </c>
      <c r="Q97" s="254">
        <f t="shared" si="59"/>
        <v>146.82818749999998</v>
      </c>
      <c r="R97" s="254">
        <f t="shared" si="60"/>
        <v>83.20000000000002</v>
      </c>
      <c r="S97" s="254">
        <f t="shared" si="61"/>
        <v>100.65347500000001</v>
      </c>
      <c r="T97" s="15">
        <f t="shared" si="62"/>
        <v>-3.6939769999999985</v>
      </c>
      <c r="U97" s="15">
        <f t="shared" si="63"/>
        <v>1.3962779999999997</v>
      </c>
      <c r="V97" s="254">
        <f t="shared" si="64"/>
        <v>-27.378</v>
      </c>
    </row>
    <row r="98" spans="1:22" ht="12.75">
      <c r="A98" s="53"/>
      <c r="B98" s="4">
        <v>94</v>
      </c>
      <c r="C98" s="11" t="s">
        <v>262</v>
      </c>
      <c r="D98" s="84">
        <v>80</v>
      </c>
      <c r="E98" s="335">
        <v>1964</v>
      </c>
      <c r="F98" s="84">
        <v>3830.86</v>
      </c>
      <c r="G98" s="84">
        <v>3830.86</v>
      </c>
      <c r="H98" s="84">
        <v>14.629</v>
      </c>
      <c r="I98" s="15">
        <f t="shared" si="54"/>
        <v>14.629</v>
      </c>
      <c r="J98" s="84">
        <v>11.899322</v>
      </c>
      <c r="K98" s="15">
        <f t="shared" si="55"/>
        <v>7.03</v>
      </c>
      <c r="L98" s="15">
        <f t="shared" si="56"/>
        <v>8.2285</v>
      </c>
      <c r="M98" s="84">
        <v>149</v>
      </c>
      <c r="N98" s="15">
        <f t="shared" si="57"/>
        <v>7.598999999999999</v>
      </c>
      <c r="O98" s="84">
        <v>125.5</v>
      </c>
      <c r="P98" s="15">
        <f t="shared" si="58"/>
        <v>6.400499999999999</v>
      </c>
      <c r="Q98" s="254">
        <f t="shared" si="59"/>
        <v>148.741525</v>
      </c>
      <c r="R98" s="254">
        <f t="shared" si="60"/>
        <v>87.875</v>
      </c>
      <c r="S98" s="254">
        <f t="shared" si="61"/>
        <v>102.85625</v>
      </c>
      <c r="T98" s="15">
        <f t="shared" si="62"/>
        <v>-3.6708219999999994</v>
      </c>
      <c r="U98" s="15">
        <f t="shared" si="63"/>
        <v>1.1985000000000001</v>
      </c>
      <c r="V98" s="254">
        <f t="shared" si="64"/>
        <v>-23.5</v>
      </c>
    </row>
    <row r="99" spans="1:22" ht="12.75">
      <c r="A99" s="53"/>
      <c r="B99" s="13">
        <v>95</v>
      </c>
      <c r="C99" s="68" t="s">
        <v>263</v>
      </c>
      <c r="D99" s="336">
        <v>60</v>
      </c>
      <c r="E99" s="337">
        <v>1988</v>
      </c>
      <c r="F99" s="84">
        <v>2363.76</v>
      </c>
      <c r="G99" s="84">
        <v>2363.76</v>
      </c>
      <c r="H99" s="84">
        <v>10.5976</v>
      </c>
      <c r="I99" s="15">
        <f t="shared" si="54"/>
        <v>10.5976</v>
      </c>
      <c r="J99" s="84">
        <v>8.98062</v>
      </c>
      <c r="K99" s="15">
        <f t="shared" si="55"/>
        <v>5.5894</v>
      </c>
      <c r="L99" s="15">
        <f t="shared" si="56"/>
        <v>5.5894</v>
      </c>
      <c r="M99" s="84">
        <v>98.2</v>
      </c>
      <c r="N99" s="15">
        <f t="shared" si="57"/>
        <v>5.0081999999999995</v>
      </c>
      <c r="O99" s="84">
        <v>98.2</v>
      </c>
      <c r="P99" s="15">
        <f t="shared" si="58"/>
        <v>5.0081999999999995</v>
      </c>
      <c r="Q99" s="254">
        <f t="shared" si="59"/>
        <v>149.67700000000002</v>
      </c>
      <c r="R99" s="254">
        <f t="shared" si="60"/>
        <v>93.15666666666668</v>
      </c>
      <c r="S99" s="254">
        <f t="shared" si="61"/>
        <v>93.15666666666668</v>
      </c>
      <c r="T99" s="15">
        <f t="shared" si="62"/>
        <v>-3.3912199999999997</v>
      </c>
      <c r="U99" s="15">
        <f t="shared" si="63"/>
        <v>0</v>
      </c>
      <c r="V99" s="254">
        <f t="shared" si="64"/>
        <v>0</v>
      </c>
    </row>
    <row r="100" spans="1:22" ht="12.75">
      <c r="A100" s="53"/>
      <c r="B100" s="13">
        <v>96</v>
      </c>
      <c r="C100" s="11" t="s">
        <v>265</v>
      </c>
      <c r="D100" s="84">
        <v>54</v>
      </c>
      <c r="E100" s="335">
        <v>1986</v>
      </c>
      <c r="F100" s="15">
        <v>3522.27</v>
      </c>
      <c r="G100" s="15">
        <v>3522.27</v>
      </c>
      <c r="H100" s="15">
        <v>15.9306</v>
      </c>
      <c r="I100" s="15">
        <f t="shared" si="54"/>
        <v>15.9306</v>
      </c>
      <c r="J100" s="15">
        <v>12.123864</v>
      </c>
      <c r="K100" s="15">
        <f t="shared" si="55"/>
        <v>8.4336</v>
      </c>
      <c r="L100" s="15">
        <f t="shared" si="56"/>
        <v>8.9436</v>
      </c>
      <c r="M100" s="15">
        <v>147</v>
      </c>
      <c r="N100" s="15">
        <f t="shared" si="57"/>
        <v>7.497</v>
      </c>
      <c r="O100" s="15">
        <v>137</v>
      </c>
      <c r="P100" s="15">
        <f t="shared" si="58"/>
        <v>6.986999999999999</v>
      </c>
      <c r="Q100" s="254">
        <f t="shared" si="59"/>
        <v>224.516</v>
      </c>
      <c r="R100" s="254">
        <f t="shared" si="60"/>
        <v>156.17777777777778</v>
      </c>
      <c r="S100" s="254">
        <f t="shared" si="61"/>
        <v>165.62222222222223</v>
      </c>
      <c r="T100" s="15">
        <f t="shared" si="62"/>
        <v>-3.1802639999999993</v>
      </c>
      <c r="U100" s="15">
        <f t="shared" si="63"/>
        <v>0.5100000000000007</v>
      </c>
      <c r="V100" s="254">
        <f t="shared" si="64"/>
        <v>-10</v>
      </c>
    </row>
    <row r="101" spans="1:22" ht="12.75">
      <c r="A101" s="53"/>
      <c r="B101" s="13">
        <v>97</v>
      </c>
      <c r="C101" s="11" t="s">
        <v>264</v>
      </c>
      <c r="D101" s="84">
        <v>70</v>
      </c>
      <c r="E101" s="335">
        <v>1991</v>
      </c>
      <c r="F101" s="15">
        <v>3409.81</v>
      </c>
      <c r="G101" s="15">
        <v>3409.81</v>
      </c>
      <c r="H101" s="15">
        <v>14.7</v>
      </c>
      <c r="I101" s="15">
        <f t="shared" si="54"/>
        <v>14.7</v>
      </c>
      <c r="J101" s="15">
        <v>10.73935</v>
      </c>
      <c r="K101" s="15">
        <f t="shared" si="55"/>
        <v>7.6926</v>
      </c>
      <c r="L101" s="15">
        <f t="shared" si="56"/>
        <v>7.6925830170000005</v>
      </c>
      <c r="M101" s="15">
        <v>137.4</v>
      </c>
      <c r="N101" s="15">
        <f t="shared" si="57"/>
        <v>7.0074</v>
      </c>
      <c r="O101" s="15">
        <v>137.400333</v>
      </c>
      <c r="P101" s="15">
        <f t="shared" si="58"/>
        <v>7.007416982999999</v>
      </c>
      <c r="Q101" s="254">
        <f t="shared" si="59"/>
        <v>153.4192857142857</v>
      </c>
      <c r="R101" s="254">
        <f t="shared" si="60"/>
        <v>109.8942857142857</v>
      </c>
      <c r="S101" s="254">
        <f t="shared" si="61"/>
        <v>109.89404310000002</v>
      </c>
      <c r="T101" s="15">
        <f t="shared" si="62"/>
        <v>-3.0467669829999995</v>
      </c>
      <c r="U101" s="15">
        <f t="shared" si="63"/>
        <v>-1.6982999999193282E-05</v>
      </c>
      <c r="V101" s="254">
        <f t="shared" si="64"/>
        <v>0.0003329999999834854</v>
      </c>
    </row>
    <row r="102" spans="1:22" ht="12.75">
      <c r="A102" s="53"/>
      <c r="B102" s="13">
        <v>98</v>
      </c>
      <c r="C102" s="11" t="s">
        <v>266</v>
      </c>
      <c r="D102" s="84">
        <v>72</v>
      </c>
      <c r="E102" s="335">
        <v>1978</v>
      </c>
      <c r="F102" s="15">
        <v>3781.06</v>
      </c>
      <c r="G102" s="15">
        <v>3781.06</v>
      </c>
      <c r="H102" s="15">
        <v>15.027</v>
      </c>
      <c r="I102" s="15">
        <f t="shared" si="54"/>
        <v>15.027</v>
      </c>
      <c r="J102" s="15">
        <v>10.776775</v>
      </c>
      <c r="K102" s="15">
        <f t="shared" si="55"/>
        <v>7.223999999999999</v>
      </c>
      <c r="L102" s="15">
        <f t="shared" si="56"/>
        <v>7.734</v>
      </c>
      <c r="M102" s="15">
        <v>153</v>
      </c>
      <c r="N102" s="15">
        <f t="shared" si="57"/>
        <v>7.803</v>
      </c>
      <c r="O102" s="15">
        <v>143</v>
      </c>
      <c r="P102" s="15">
        <f t="shared" si="58"/>
        <v>7.292999999999999</v>
      </c>
      <c r="Q102" s="254">
        <f t="shared" si="59"/>
        <v>149.6774305555556</v>
      </c>
      <c r="R102" s="254">
        <f t="shared" si="60"/>
        <v>100.33333333333331</v>
      </c>
      <c r="S102" s="254">
        <f t="shared" si="61"/>
        <v>107.41666666666667</v>
      </c>
      <c r="T102" s="15">
        <f t="shared" si="62"/>
        <v>-3.0427750000000007</v>
      </c>
      <c r="U102" s="15">
        <f t="shared" si="63"/>
        <v>0.5100000000000007</v>
      </c>
      <c r="V102" s="254">
        <f t="shared" si="64"/>
        <v>-10</v>
      </c>
    </row>
    <row r="103" spans="1:22" ht="12.75">
      <c r="A103" s="53"/>
      <c r="B103" s="13">
        <v>99</v>
      </c>
      <c r="C103" s="11" t="s">
        <v>267</v>
      </c>
      <c r="D103" s="84">
        <v>32</v>
      </c>
      <c r="E103" s="335">
        <v>1962</v>
      </c>
      <c r="F103" s="15">
        <v>1380.57</v>
      </c>
      <c r="G103" s="15">
        <v>1380.57</v>
      </c>
      <c r="H103" s="15">
        <v>4.862</v>
      </c>
      <c r="I103" s="15">
        <f t="shared" si="54"/>
        <v>4.862</v>
      </c>
      <c r="J103" s="15">
        <v>4.789664</v>
      </c>
      <c r="K103" s="15">
        <f t="shared" si="55"/>
        <v>1.7510000000000003</v>
      </c>
      <c r="L103" s="15">
        <f t="shared" si="56"/>
        <v>1.7510000000000003</v>
      </c>
      <c r="M103" s="15">
        <v>61</v>
      </c>
      <c r="N103" s="15">
        <f t="shared" si="57"/>
        <v>3.1109999999999998</v>
      </c>
      <c r="O103" s="15">
        <v>61</v>
      </c>
      <c r="P103" s="15">
        <f t="shared" si="58"/>
        <v>3.1109999999999998</v>
      </c>
      <c r="Q103" s="254">
        <f t="shared" si="59"/>
        <v>149.677</v>
      </c>
      <c r="R103" s="254">
        <f t="shared" si="60"/>
        <v>54.71875000000001</v>
      </c>
      <c r="S103" s="254">
        <f t="shared" si="61"/>
        <v>54.71875000000001</v>
      </c>
      <c r="T103" s="15">
        <f t="shared" si="62"/>
        <v>-3.038664</v>
      </c>
      <c r="U103" s="15">
        <f t="shared" si="63"/>
        <v>0</v>
      </c>
      <c r="V103" s="254">
        <f t="shared" si="64"/>
        <v>0</v>
      </c>
    </row>
    <row r="104" spans="1:22" ht="12.75">
      <c r="A104" s="53"/>
      <c r="B104" s="13">
        <v>100</v>
      </c>
      <c r="C104" s="11" t="s">
        <v>268</v>
      </c>
      <c r="D104" s="84">
        <v>72</v>
      </c>
      <c r="E104" s="335">
        <v>1980</v>
      </c>
      <c r="F104" s="15">
        <v>3777.3</v>
      </c>
      <c r="G104" s="15">
        <v>3777.3</v>
      </c>
      <c r="H104" s="15">
        <v>15.226</v>
      </c>
      <c r="I104" s="15">
        <f t="shared" si="54"/>
        <v>15.226</v>
      </c>
      <c r="J104" s="15">
        <v>10.776775</v>
      </c>
      <c r="K104" s="15">
        <f t="shared" si="55"/>
        <v>7.805500000000001</v>
      </c>
      <c r="L104" s="15">
        <f t="shared" si="56"/>
        <v>7.805500000000001</v>
      </c>
      <c r="M104" s="15">
        <v>145.5</v>
      </c>
      <c r="N104" s="15">
        <f t="shared" si="57"/>
        <v>7.4205</v>
      </c>
      <c r="O104" s="15">
        <v>145.5</v>
      </c>
      <c r="P104" s="15">
        <f t="shared" si="58"/>
        <v>7.4205</v>
      </c>
      <c r="Q104" s="254">
        <f t="shared" si="59"/>
        <v>149.6774305555556</v>
      </c>
      <c r="R104" s="254">
        <f t="shared" si="60"/>
        <v>108.40972222222223</v>
      </c>
      <c r="S104" s="254">
        <f t="shared" si="61"/>
        <v>108.40972222222223</v>
      </c>
      <c r="T104" s="15">
        <f t="shared" si="62"/>
        <v>-2.9712749999999994</v>
      </c>
      <c r="U104" s="15">
        <f t="shared" si="63"/>
        <v>0</v>
      </c>
      <c r="V104" s="254">
        <f t="shared" si="64"/>
        <v>0</v>
      </c>
    </row>
    <row r="105" spans="1:22" ht="12.75">
      <c r="A105" s="53"/>
      <c r="B105" s="13">
        <v>101</v>
      </c>
      <c r="C105" s="11" t="s">
        <v>269</v>
      </c>
      <c r="D105" s="84">
        <v>80</v>
      </c>
      <c r="E105" s="335">
        <v>1967</v>
      </c>
      <c r="F105" s="15">
        <v>3826.62</v>
      </c>
      <c r="G105" s="15">
        <v>3826.62</v>
      </c>
      <c r="H105" s="15">
        <v>16.236</v>
      </c>
      <c r="I105" s="15">
        <f t="shared" si="54"/>
        <v>16.236</v>
      </c>
      <c r="J105" s="15">
        <v>11.97416</v>
      </c>
      <c r="K105" s="15">
        <f t="shared" si="55"/>
        <v>9.555000000000001</v>
      </c>
      <c r="L105" s="15">
        <f t="shared" si="56"/>
        <v>9.009300000000001</v>
      </c>
      <c r="M105" s="15">
        <v>131</v>
      </c>
      <c r="N105" s="15">
        <f t="shared" si="57"/>
        <v>6.680999999999999</v>
      </c>
      <c r="O105" s="15">
        <v>141.7</v>
      </c>
      <c r="P105" s="15">
        <f t="shared" si="58"/>
        <v>7.226699999999999</v>
      </c>
      <c r="Q105" s="254">
        <f t="shared" si="59"/>
        <v>149.677</v>
      </c>
      <c r="R105" s="254">
        <f t="shared" si="60"/>
        <v>119.43750000000003</v>
      </c>
      <c r="S105" s="254">
        <f t="shared" si="61"/>
        <v>112.61625000000001</v>
      </c>
      <c r="T105" s="15">
        <f t="shared" si="62"/>
        <v>-2.964859999999998</v>
      </c>
      <c r="U105" s="15">
        <f t="shared" si="63"/>
        <v>-0.5457000000000001</v>
      </c>
      <c r="V105" s="254">
        <f t="shared" si="64"/>
        <v>10.699999999999989</v>
      </c>
    </row>
    <row r="106" spans="1:22" ht="12.75">
      <c r="A106" s="53"/>
      <c r="B106" s="13">
        <v>102</v>
      </c>
      <c r="C106" s="11" t="s">
        <v>270</v>
      </c>
      <c r="D106" s="84">
        <v>56</v>
      </c>
      <c r="E106" s="335">
        <v>1991</v>
      </c>
      <c r="F106" s="15">
        <v>3478.2</v>
      </c>
      <c r="G106" s="15">
        <v>3478.2</v>
      </c>
      <c r="H106" s="15">
        <v>14.604</v>
      </c>
      <c r="I106" s="15">
        <f t="shared" si="54"/>
        <v>14.604</v>
      </c>
      <c r="J106" s="15">
        <v>12.498057</v>
      </c>
      <c r="K106" s="15">
        <f t="shared" si="55"/>
        <v>9.045</v>
      </c>
      <c r="L106" s="15">
        <f t="shared" si="56"/>
        <v>9.59682</v>
      </c>
      <c r="M106" s="15">
        <v>109</v>
      </c>
      <c r="N106" s="15">
        <f t="shared" si="57"/>
        <v>5.558999999999999</v>
      </c>
      <c r="O106" s="15">
        <v>98.18</v>
      </c>
      <c r="P106" s="15">
        <f t="shared" si="58"/>
        <v>5.00718</v>
      </c>
      <c r="Q106" s="254">
        <f t="shared" si="59"/>
        <v>223.17958928571426</v>
      </c>
      <c r="R106" s="254">
        <f t="shared" si="60"/>
        <v>161.51785714285714</v>
      </c>
      <c r="S106" s="254">
        <f t="shared" si="61"/>
        <v>171.37178571428572</v>
      </c>
      <c r="T106" s="15">
        <f t="shared" si="62"/>
        <v>-2.901237</v>
      </c>
      <c r="U106" s="15">
        <f t="shared" si="63"/>
        <v>0.5518199999999993</v>
      </c>
      <c r="V106" s="254">
        <f t="shared" si="64"/>
        <v>-10.819999999999993</v>
      </c>
    </row>
    <row r="107" spans="1:22" ht="12.75">
      <c r="A107" s="53"/>
      <c r="B107" s="13">
        <v>103</v>
      </c>
      <c r="C107" s="11" t="s">
        <v>271</v>
      </c>
      <c r="D107" s="84">
        <v>92</v>
      </c>
      <c r="E107" s="335">
        <v>1972</v>
      </c>
      <c r="F107" s="15">
        <v>4572.91</v>
      </c>
      <c r="G107" s="15">
        <v>4572.91</v>
      </c>
      <c r="H107" s="15">
        <v>17.5337</v>
      </c>
      <c r="I107" s="15">
        <f t="shared" si="54"/>
        <v>17.5337</v>
      </c>
      <c r="J107" s="15">
        <v>13.470931</v>
      </c>
      <c r="K107" s="15">
        <f t="shared" si="55"/>
        <v>10.639520000000001</v>
      </c>
      <c r="L107" s="15">
        <f t="shared" si="56"/>
        <v>10.639673</v>
      </c>
      <c r="M107" s="15">
        <v>135.18</v>
      </c>
      <c r="N107" s="15">
        <f t="shared" si="57"/>
        <v>6.8941799999999995</v>
      </c>
      <c r="O107" s="15">
        <v>135.177</v>
      </c>
      <c r="P107" s="15">
        <f t="shared" si="58"/>
        <v>6.8940269999999995</v>
      </c>
      <c r="Q107" s="254">
        <f t="shared" si="59"/>
        <v>146.42316304347827</v>
      </c>
      <c r="R107" s="254">
        <f t="shared" si="60"/>
        <v>115.64695652173914</v>
      </c>
      <c r="S107" s="254">
        <f t="shared" si="61"/>
        <v>115.6486195652174</v>
      </c>
      <c r="T107" s="15">
        <f t="shared" si="62"/>
        <v>-2.831258</v>
      </c>
      <c r="U107" s="15">
        <f t="shared" si="63"/>
        <v>0.00015300000000006975</v>
      </c>
      <c r="V107" s="254">
        <f t="shared" si="64"/>
        <v>-0.0030000000000143245</v>
      </c>
    </row>
    <row r="108" spans="1:22" ht="12.75">
      <c r="A108" s="53"/>
      <c r="B108" s="13">
        <v>104</v>
      </c>
      <c r="C108" s="11" t="s">
        <v>272</v>
      </c>
      <c r="D108" s="84">
        <v>70</v>
      </c>
      <c r="E108" s="335">
        <v>1988</v>
      </c>
      <c r="F108" s="15">
        <v>3411.59</v>
      </c>
      <c r="G108" s="15">
        <v>3411.59</v>
      </c>
      <c r="H108" s="15">
        <v>13.6555</v>
      </c>
      <c r="I108" s="15">
        <f t="shared" si="54"/>
        <v>13.6555</v>
      </c>
      <c r="J108" s="15">
        <v>10.47739</v>
      </c>
      <c r="K108" s="15">
        <f t="shared" si="55"/>
        <v>7.1785000000000005</v>
      </c>
      <c r="L108" s="15">
        <f t="shared" si="56"/>
        <v>7.6885</v>
      </c>
      <c r="M108" s="15">
        <v>127</v>
      </c>
      <c r="N108" s="15">
        <f t="shared" si="57"/>
        <v>6.476999999999999</v>
      </c>
      <c r="O108" s="15">
        <v>117</v>
      </c>
      <c r="P108" s="15">
        <f t="shared" si="58"/>
        <v>5.967</v>
      </c>
      <c r="Q108" s="254">
        <f t="shared" si="59"/>
        <v>149.677</v>
      </c>
      <c r="R108" s="254">
        <f t="shared" si="60"/>
        <v>102.55000000000001</v>
      </c>
      <c r="S108" s="254">
        <f t="shared" si="61"/>
        <v>109.83571428571429</v>
      </c>
      <c r="T108" s="15">
        <f t="shared" si="62"/>
        <v>-2.7888899999999994</v>
      </c>
      <c r="U108" s="15">
        <f t="shared" si="63"/>
        <v>0.5099999999999998</v>
      </c>
      <c r="V108" s="254">
        <f t="shared" si="64"/>
        <v>-10</v>
      </c>
    </row>
    <row r="109" spans="1:22" ht="12.75">
      <c r="A109" s="53"/>
      <c r="B109" s="13">
        <v>105</v>
      </c>
      <c r="C109" s="68" t="s">
        <v>273</v>
      </c>
      <c r="D109" s="336">
        <v>41</v>
      </c>
      <c r="E109" s="337">
        <v>1981</v>
      </c>
      <c r="F109" s="15">
        <v>2265.15</v>
      </c>
      <c r="G109" s="15">
        <v>2265.15</v>
      </c>
      <c r="H109" s="15">
        <v>8.027</v>
      </c>
      <c r="I109" s="15">
        <f t="shared" si="54"/>
        <v>8.027</v>
      </c>
      <c r="J109" s="15">
        <v>5.98708</v>
      </c>
      <c r="K109" s="15">
        <f t="shared" si="55"/>
        <v>3.2074999999999996</v>
      </c>
      <c r="L109" s="15">
        <f t="shared" si="56"/>
        <v>3.2074999999999996</v>
      </c>
      <c r="M109" s="15">
        <v>94.5</v>
      </c>
      <c r="N109" s="15">
        <f t="shared" si="57"/>
        <v>4.8195</v>
      </c>
      <c r="O109" s="15">
        <v>94.5</v>
      </c>
      <c r="P109" s="15">
        <f t="shared" si="58"/>
        <v>4.8195</v>
      </c>
      <c r="Q109" s="254">
        <f t="shared" si="59"/>
        <v>146.02634146341464</v>
      </c>
      <c r="R109" s="254">
        <f t="shared" si="60"/>
        <v>78.23170731707316</v>
      </c>
      <c r="S109" s="254">
        <f t="shared" si="61"/>
        <v>78.23170731707316</v>
      </c>
      <c r="T109" s="15">
        <f t="shared" si="62"/>
        <v>-2.77958</v>
      </c>
      <c r="U109" s="15">
        <f t="shared" si="63"/>
        <v>0</v>
      </c>
      <c r="V109" s="254">
        <f t="shared" si="64"/>
        <v>0</v>
      </c>
    </row>
    <row r="110" spans="1:22" ht="12.75">
      <c r="A110" s="53"/>
      <c r="B110" s="13">
        <v>106</v>
      </c>
      <c r="C110" s="11" t="s">
        <v>288</v>
      </c>
      <c r="D110" s="84">
        <v>25</v>
      </c>
      <c r="E110" s="84">
        <v>1993</v>
      </c>
      <c r="F110" s="84">
        <v>1334.51</v>
      </c>
      <c r="G110" s="84">
        <v>1334.51</v>
      </c>
      <c r="H110" s="84">
        <v>5.359</v>
      </c>
      <c r="I110" s="15">
        <f>H110</f>
        <v>5.359</v>
      </c>
      <c r="J110" s="84">
        <v>3.677425</v>
      </c>
      <c r="K110" s="15">
        <f>I110-N110</f>
        <v>2.095</v>
      </c>
      <c r="L110" s="15">
        <f>I110-P110</f>
        <v>1.8400000000000003</v>
      </c>
      <c r="M110" s="84">
        <v>64</v>
      </c>
      <c r="N110" s="85">
        <f>M110*0.051</f>
        <v>3.264</v>
      </c>
      <c r="O110" s="84">
        <v>69</v>
      </c>
      <c r="P110" s="15">
        <f>O110*0.051</f>
        <v>3.5189999999999997</v>
      </c>
      <c r="Q110" s="254">
        <f>J110*1000/D110</f>
        <v>147.09699999999998</v>
      </c>
      <c r="R110" s="254">
        <f>K110*1000/D110</f>
        <v>83.8</v>
      </c>
      <c r="S110" s="254">
        <f>L110*1000/D110</f>
        <v>73.60000000000001</v>
      </c>
      <c r="T110" s="15">
        <f>L110-J110</f>
        <v>-1.8374249999999996</v>
      </c>
      <c r="U110" s="15">
        <f>N110-P110</f>
        <v>-0.2549999999999999</v>
      </c>
      <c r="V110" s="254">
        <f>O110-M110</f>
        <v>5</v>
      </c>
    </row>
    <row r="111" spans="1:22" ht="12.75">
      <c r="A111" s="53"/>
      <c r="B111" s="13">
        <v>107</v>
      </c>
      <c r="C111" s="11" t="s">
        <v>289</v>
      </c>
      <c r="D111" s="84">
        <v>100</v>
      </c>
      <c r="E111" s="84">
        <v>1974</v>
      </c>
      <c r="F111" s="15">
        <v>3705.7</v>
      </c>
      <c r="G111" s="15">
        <v>3705.7</v>
      </c>
      <c r="H111" s="84">
        <v>19.318001</v>
      </c>
      <c r="I111" s="15">
        <f aca="true" t="shared" si="65" ref="I111:I128">H111</f>
        <v>19.318001</v>
      </c>
      <c r="J111" s="84">
        <v>14.3441</v>
      </c>
      <c r="K111" s="15">
        <f aca="true" t="shared" si="66" ref="K111:K128">I111-N111</f>
        <v>11.107000999999999</v>
      </c>
      <c r="L111" s="15">
        <f aca="true" t="shared" si="67" ref="L111:L128">I111-P111</f>
        <v>8.099794517</v>
      </c>
      <c r="M111" s="84">
        <v>161</v>
      </c>
      <c r="N111" s="85">
        <f aca="true" t="shared" si="68" ref="N111:N128">M111*0.051</f>
        <v>8.211</v>
      </c>
      <c r="O111" s="84">
        <v>219.964833</v>
      </c>
      <c r="P111" s="15">
        <f aca="true" t="shared" si="69" ref="P111:P128">O111*0.051</f>
        <v>11.218206483</v>
      </c>
      <c r="Q111" s="254">
        <f aca="true" t="shared" si="70" ref="Q111:Q128">J111*1000/D111</f>
        <v>143.44099999999997</v>
      </c>
      <c r="R111" s="254">
        <f aca="true" t="shared" si="71" ref="R111:R128">K111*1000/D111</f>
        <v>111.07000999999998</v>
      </c>
      <c r="S111" s="254">
        <f aca="true" t="shared" si="72" ref="S111:S128">L111*1000/D111</f>
        <v>80.99794517</v>
      </c>
      <c r="T111" s="15">
        <f aca="true" t="shared" si="73" ref="T111:T128">L111-J111</f>
        <v>-6.244305483</v>
      </c>
      <c r="U111" s="15">
        <f aca="true" t="shared" si="74" ref="U111:U128">N111-P111</f>
        <v>-3.007206482999999</v>
      </c>
      <c r="V111" s="254">
        <f aca="true" t="shared" si="75" ref="V111:V128">O111-M111</f>
        <v>58.964833</v>
      </c>
    </row>
    <row r="112" spans="1:22" ht="12.75">
      <c r="A112" s="53"/>
      <c r="B112" s="13">
        <v>108</v>
      </c>
      <c r="C112" s="11" t="s">
        <v>131</v>
      </c>
      <c r="D112" s="84">
        <v>30</v>
      </c>
      <c r="E112" s="84">
        <v>1979</v>
      </c>
      <c r="F112" s="84">
        <v>1717.94</v>
      </c>
      <c r="G112" s="84">
        <v>1717.94</v>
      </c>
      <c r="H112" s="84">
        <v>5.4</v>
      </c>
      <c r="I112" s="15">
        <f t="shared" si="65"/>
        <v>5.4</v>
      </c>
      <c r="J112" s="84">
        <v>4.41291</v>
      </c>
      <c r="K112" s="15">
        <f t="shared" si="66"/>
        <v>3.0030000000000006</v>
      </c>
      <c r="L112" s="15">
        <f t="shared" si="67"/>
        <v>2.4420000000000006</v>
      </c>
      <c r="M112" s="84">
        <v>47</v>
      </c>
      <c r="N112" s="85">
        <f t="shared" si="68"/>
        <v>2.397</v>
      </c>
      <c r="O112" s="84">
        <v>58</v>
      </c>
      <c r="P112" s="15">
        <f t="shared" si="69"/>
        <v>2.9579999999999997</v>
      </c>
      <c r="Q112" s="254">
        <f t="shared" si="70"/>
        <v>147.097</v>
      </c>
      <c r="R112" s="254">
        <f t="shared" si="71"/>
        <v>100.10000000000001</v>
      </c>
      <c r="S112" s="254">
        <f t="shared" si="72"/>
        <v>81.40000000000002</v>
      </c>
      <c r="T112" s="15">
        <f t="shared" si="73"/>
        <v>-1.9709099999999995</v>
      </c>
      <c r="U112" s="15">
        <f t="shared" si="74"/>
        <v>-0.5609999999999999</v>
      </c>
      <c r="V112" s="254">
        <f t="shared" si="75"/>
        <v>11</v>
      </c>
    </row>
    <row r="113" spans="1:22" ht="12.75">
      <c r="A113" s="53"/>
      <c r="B113" s="4">
        <v>109</v>
      </c>
      <c r="C113" s="11" t="s">
        <v>132</v>
      </c>
      <c r="D113" s="84">
        <v>25</v>
      </c>
      <c r="E113" s="84">
        <v>1963</v>
      </c>
      <c r="F113" s="15">
        <v>1110.41</v>
      </c>
      <c r="G113" s="15">
        <v>1110.41</v>
      </c>
      <c r="H113" s="84">
        <v>4.5</v>
      </c>
      <c r="I113" s="15">
        <f t="shared" si="65"/>
        <v>4.5</v>
      </c>
      <c r="J113" s="84">
        <v>3.530328</v>
      </c>
      <c r="K113" s="15">
        <f t="shared" si="66"/>
        <v>2.052</v>
      </c>
      <c r="L113" s="15">
        <f t="shared" si="67"/>
        <v>2.052</v>
      </c>
      <c r="M113" s="84">
        <v>48</v>
      </c>
      <c r="N113" s="85">
        <f t="shared" si="68"/>
        <v>2.448</v>
      </c>
      <c r="O113" s="84">
        <v>48</v>
      </c>
      <c r="P113" s="15">
        <f t="shared" si="69"/>
        <v>2.448</v>
      </c>
      <c r="Q113" s="254">
        <f t="shared" si="70"/>
        <v>141.21312</v>
      </c>
      <c r="R113" s="254">
        <f t="shared" si="71"/>
        <v>82.08</v>
      </c>
      <c r="S113" s="254">
        <f t="shared" si="72"/>
        <v>82.08</v>
      </c>
      <c r="T113" s="15">
        <f t="shared" si="73"/>
        <v>-1.4783279999999999</v>
      </c>
      <c r="U113" s="15">
        <f t="shared" si="74"/>
        <v>0</v>
      </c>
      <c r="V113" s="254">
        <f t="shared" si="75"/>
        <v>0</v>
      </c>
    </row>
    <row r="114" spans="1:22" ht="12.75">
      <c r="A114" s="53"/>
      <c r="B114" s="4">
        <v>110</v>
      </c>
      <c r="C114" s="11" t="s">
        <v>290</v>
      </c>
      <c r="D114" s="84">
        <v>40</v>
      </c>
      <c r="E114" s="84">
        <v>1984</v>
      </c>
      <c r="F114" s="84">
        <v>2050.2</v>
      </c>
      <c r="G114" s="84">
        <v>2050.2</v>
      </c>
      <c r="H114" s="84">
        <v>7.828904</v>
      </c>
      <c r="I114" s="15">
        <f t="shared" si="65"/>
        <v>7.828904</v>
      </c>
      <c r="J114" s="84">
        <v>5.73764</v>
      </c>
      <c r="K114" s="15">
        <f t="shared" si="66"/>
        <v>2.9329039999999997</v>
      </c>
      <c r="L114" s="15">
        <f t="shared" si="67"/>
        <v>3.7564519999999995</v>
      </c>
      <c r="M114" s="84">
        <v>96</v>
      </c>
      <c r="N114" s="85">
        <f t="shared" si="68"/>
        <v>4.896</v>
      </c>
      <c r="O114" s="84">
        <v>79.852</v>
      </c>
      <c r="P114" s="15">
        <f t="shared" si="69"/>
        <v>4.072452</v>
      </c>
      <c r="Q114" s="254">
        <f t="shared" si="70"/>
        <v>143.44099999999997</v>
      </c>
      <c r="R114" s="254">
        <f t="shared" si="71"/>
        <v>73.3226</v>
      </c>
      <c r="S114" s="254">
        <f t="shared" si="72"/>
        <v>93.91129999999998</v>
      </c>
      <c r="T114" s="15">
        <f t="shared" si="73"/>
        <v>-1.9811880000000004</v>
      </c>
      <c r="U114" s="15">
        <f t="shared" si="74"/>
        <v>0.8235479999999997</v>
      </c>
      <c r="V114" s="254">
        <f t="shared" si="75"/>
        <v>-16.147999999999996</v>
      </c>
    </row>
    <row r="115" spans="1:22" ht="12.75">
      <c r="A115" s="53"/>
      <c r="B115" s="4">
        <v>111</v>
      </c>
      <c r="C115" s="11" t="s">
        <v>129</v>
      </c>
      <c r="D115" s="84">
        <v>59</v>
      </c>
      <c r="E115" s="84">
        <v>1991</v>
      </c>
      <c r="F115" s="84">
        <v>2439.79</v>
      </c>
      <c r="G115" s="84">
        <v>2439.79</v>
      </c>
      <c r="H115" s="84">
        <v>9.307</v>
      </c>
      <c r="I115" s="15">
        <f t="shared" si="65"/>
        <v>9.307</v>
      </c>
      <c r="J115" s="84">
        <v>8.678723</v>
      </c>
      <c r="K115" s="15">
        <f t="shared" si="66"/>
        <v>4.462000000000001</v>
      </c>
      <c r="L115" s="15">
        <f t="shared" si="67"/>
        <v>5.125000000000001</v>
      </c>
      <c r="M115" s="84">
        <v>95</v>
      </c>
      <c r="N115" s="85">
        <f t="shared" si="68"/>
        <v>4.845</v>
      </c>
      <c r="O115" s="84">
        <v>82</v>
      </c>
      <c r="P115" s="15">
        <f t="shared" si="69"/>
        <v>4.1819999999999995</v>
      </c>
      <c r="Q115" s="254">
        <f t="shared" si="70"/>
        <v>147.097</v>
      </c>
      <c r="R115" s="254">
        <f t="shared" si="71"/>
        <v>75.6271186440678</v>
      </c>
      <c r="S115" s="254">
        <f t="shared" si="72"/>
        <v>86.86440677966104</v>
      </c>
      <c r="T115" s="15">
        <f t="shared" si="73"/>
        <v>-3.553722999999999</v>
      </c>
      <c r="U115" s="15">
        <f t="shared" si="74"/>
        <v>0.6630000000000003</v>
      </c>
      <c r="V115" s="254">
        <f t="shared" si="75"/>
        <v>-13</v>
      </c>
    </row>
    <row r="116" spans="1:22" ht="12.75">
      <c r="A116" s="53"/>
      <c r="B116" s="4">
        <v>112</v>
      </c>
      <c r="C116" s="11" t="s">
        <v>130</v>
      </c>
      <c r="D116" s="84">
        <v>60</v>
      </c>
      <c r="E116" s="84">
        <v>1975</v>
      </c>
      <c r="F116" s="84">
        <v>2706.97</v>
      </c>
      <c r="G116" s="84">
        <v>2706.97</v>
      </c>
      <c r="H116" s="84">
        <v>10.1</v>
      </c>
      <c r="I116" s="15">
        <f t="shared" si="65"/>
        <v>10.1</v>
      </c>
      <c r="J116" s="84">
        <v>8.743078</v>
      </c>
      <c r="K116" s="15">
        <f t="shared" si="66"/>
        <v>5</v>
      </c>
      <c r="L116" s="15">
        <f t="shared" si="67"/>
        <v>5.1275</v>
      </c>
      <c r="M116" s="84">
        <v>100</v>
      </c>
      <c r="N116" s="85">
        <f t="shared" si="68"/>
        <v>5.1</v>
      </c>
      <c r="O116" s="84">
        <v>97.5</v>
      </c>
      <c r="P116" s="15">
        <f t="shared" si="69"/>
        <v>4.972499999999999</v>
      </c>
      <c r="Q116" s="254">
        <f t="shared" si="70"/>
        <v>145.71796666666668</v>
      </c>
      <c r="R116" s="254">
        <f t="shared" si="71"/>
        <v>83.33333333333333</v>
      </c>
      <c r="S116" s="254">
        <f t="shared" si="72"/>
        <v>85.45833333333333</v>
      </c>
      <c r="T116" s="15">
        <f t="shared" si="73"/>
        <v>-3.615578</v>
      </c>
      <c r="U116" s="15">
        <f t="shared" si="74"/>
        <v>0.1275000000000004</v>
      </c>
      <c r="V116" s="254">
        <f t="shared" si="75"/>
        <v>-2.5</v>
      </c>
    </row>
    <row r="117" spans="1:22" ht="12.75">
      <c r="A117" s="53"/>
      <c r="B117" s="13">
        <v>113</v>
      </c>
      <c r="C117" s="11" t="s">
        <v>291</v>
      </c>
      <c r="D117" s="84">
        <v>40</v>
      </c>
      <c r="E117" s="84">
        <v>1992</v>
      </c>
      <c r="F117" s="84">
        <v>2210.56</v>
      </c>
      <c r="G117" s="84">
        <v>2210.56</v>
      </c>
      <c r="H117" s="84">
        <v>8.4</v>
      </c>
      <c r="I117" s="15">
        <f t="shared" si="65"/>
        <v>8.4</v>
      </c>
      <c r="J117" s="84">
        <v>5.88388</v>
      </c>
      <c r="K117" s="15">
        <f t="shared" si="66"/>
        <v>4.881</v>
      </c>
      <c r="L117" s="15">
        <f t="shared" si="67"/>
        <v>3.5805000000000007</v>
      </c>
      <c r="M117" s="84">
        <v>69</v>
      </c>
      <c r="N117" s="85">
        <f t="shared" si="68"/>
        <v>3.5189999999999997</v>
      </c>
      <c r="O117" s="84">
        <v>94.5</v>
      </c>
      <c r="P117" s="15">
        <f t="shared" si="69"/>
        <v>4.8195</v>
      </c>
      <c r="Q117" s="254">
        <f t="shared" si="70"/>
        <v>147.097</v>
      </c>
      <c r="R117" s="254">
        <f t="shared" si="71"/>
        <v>122.025</v>
      </c>
      <c r="S117" s="254">
        <f t="shared" si="72"/>
        <v>89.51250000000002</v>
      </c>
      <c r="T117" s="15">
        <f t="shared" si="73"/>
        <v>-2.3033799999999998</v>
      </c>
      <c r="U117" s="15">
        <f t="shared" si="74"/>
        <v>-1.3005</v>
      </c>
      <c r="V117" s="254">
        <f t="shared" si="75"/>
        <v>25.5</v>
      </c>
    </row>
    <row r="118" spans="1:22" ht="12.75">
      <c r="A118" s="53"/>
      <c r="B118" s="13">
        <v>114</v>
      </c>
      <c r="C118" s="11" t="s">
        <v>292</v>
      </c>
      <c r="D118" s="84">
        <v>48</v>
      </c>
      <c r="E118" s="84">
        <v>1995</v>
      </c>
      <c r="F118" s="84">
        <v>2596.85</v>
      </c>
      <c r="G118" s="84">
        <v>2596.85</v>
      </c>
      <c r="H118" s="84">
        <v>9.3</v>
      </c>
      <c r="I118" s="15">
        <f t="shared" si="65"/>
        <v>9.3</v>
      </c>
      <c r="J118" s="84">
        <v>7.060656</v>
      </c>
      <c r="K118" s="15">
        <f t="shared" si="66"/>
        <v>4.863000000000001</v>
      </c>
      <c r="L118" s="15">
        <f t="shared" si="67"/>
        <v>4.404000000000001</v>
      </c>
      <c r="M118" s="84">
        <v>87</v>
      </c>
      <c r="N118" s="85">
        <f t="shared" si="68"/>
        <v>4.436999999999999</v>
      </c>
      <c r="O118" s="84">
        <v>96</v>
      </c>
      <c r="P118" s="15">
        <f t="shared" si="69"/>
        <v>4.896</v>
      </c>
      <c r="Q118" s="254">
        <f t="shared" si="70"/>
        <v>147.097</v>
      </c>
      <c r="R118" s="254">
        <f t="shared" si="71"/>
        <v>101.31250000000001</v>
      </c>
      <c r="S118" s="254">
        <f t="shared" si="72"/>
        <v>91.75000000000001</v>
      </c>
      <c r="T118" s="15">
        <f t="shared" si="73"/>
        <v>-2.656655999999999</v>
      </c>
      <c r="U118" s="15">
        <f t="shared" si="74"/>
        <v>-0.4590000000000005</v>
      </c>
      <c r="V118" s="254">
        <f t="shared" si="75"/>
        <v>9</v>
      </c>
    </row>
    <row r="119" spans="1:22" ht="12.75">
      <c r="A119" s="53"/>
      <c r="B119" s="13">
        <v>115</v>
      </c>
      <c r="C119" s="11" t="s">
        <v>134</v>
      </c>
      <c r="D119" s="84">
        <v>53</v>
      </c>
      <c r="E119" s="84">
        <v>1973</v>
      </c>
      <c r="F119" s="84">
        <v>2557.44</v>
      </c>
      <c r="G119" s="84">
        <v>2557.44</v>
      </c>
      <c r="H119" s="84">
        <v>8.618</v>
      </c>
      <c r="I119" s="15">
        <f t="shared" si="65"/>
        <v>8.618</v>
      </c>
      <c r="J119" s="84">
        <v>7.4086</v>
      </c>
      <c r="K119" s="15">
        <f t="shared" si="66"/>
        <v>4.487000000000001</v>
      </c>
      <c r="L119" s="15">
        <f t="shared" si="67"/>
        <v>4.589</v>
      </c>
      <c r="M119" s="84">
        <v>81</v>
      </c>
      <c r="N119" s="85">
        <f t="shared" si="68"/>
        <v>4.130999999999999</v>
      </c>
      <c r="O119" s="84">
        <v>79</v>
      </c>
      <c r="P119" s="15">
        <f t="shared" si="69"/>
        <v>4.029</v>
      </c>
      <c r="Q119" s="254">
        <f t="shared" si="70"/>
        <v>139.78490566037735</v>
      </c>
      <c r="R119" s="254">
        <f t="shared" si="71"/>
        <v>84.66037735849058</v>
      </c>
      <c r="S119" s="254">
        <f t="shared" si="72"/>
        <v>86.58490566037736</v>
      </c>
      <c r="T119" s="15">
        <f t="shared" si="73"/>
        <v>-2.8195999999999994</v>
      </c>
      <c r="U119" s="15">
        <f t="shared" si="74"/>
        <v>0.10199999999999942</v>
      </c>
      <c r="V119" s="254">
        <f t="shared" si="75"/>
        <v>-2</v>
      </c>
    </row>
    <row r="120" spans="1:22" ht="12.75">
      <c r="A120" s="53"/>
      <c r="B120" s="13">
        <v>116</v>
      </c>
      <c r="C120" s="11" t="s">
        <v>135</v>
      </c>
      <c r="D120" s="84">
        <v>40</v>
      </c>
      <c r="E120" s="84">
        <v>1986</v>
      </c>
      <c r="F120" s="84">
        <v>2285.95</v>
      </c>
      <c r="G120" s="84">
        <v>2285.95</v>
      </c>
      <c r="H120" s="84">
        <v>8</v>
      </c>
      <c r="I120" s="15">
        <f t="shared" si="65"/>
        <v>8</v>
      </c>
      <c r="J120" s="84">
        <v>5.88388</v>
      </c>
      <c r="K120" s="15">
        <f t="shared" si="66"/>
        <v>4.022</v>
      </c>
      <c r="L120" s="15">
        <f t="shared" si="67"/>
        <v>3.971</v>
      </c>
      <c r="M120" s="84">
        <v>78</v>
      </c>
      <c r="N120" s="85">
        <f t="shared" si="68"/>
        <v>3.9779999999999998</v>
      </c>
      <c r="O120" s="84">
        <v>79</v>
      </c>
      <c r="P120" s="15">
        <f t="shared" si="69"/>
        <v>4.029</v>
      </c>
      <c r="Q120" s="254">
        <f t="shared" si="70"/>
        <v>147.097</v>
      </c>
      <c r="R120" s="254">
        <f t="shared" si="71"/>
        <v>100.55000000000001</v>
      </c>
      <c r="S120" s="254">
        <f t="shared" si="72"/>
        <v>99.275</v>
      </c>
      <c r="T120" s="15">
        <f t="shared" si="73"/>
        <v>-1.9128800000000004</v>
      </c>
      <c r="U120" s="15">
        <f t="shared" si="74"/>
        <v>-0.051000000000000156</v>
      </c>
      <c r="V120" s="254">
        <f t="shared" si="75"/>
        <v>1</v>
      </c>
    </row>
    <row r="121" spans="1:22" ht="12.75">
      <c r="A121" s="53"/>
      <c r="B121" s="13">
        <v>117</v>
      </c>
      <c r="C121" s="11" t="s">
        <v>137</v>
      </c>
      <c r="D121" s="84">
        <v>50</v>
      </c>
      <c r="E121" s="84">
        <v>1986</v>
      </c>
      <c r="F121" s="84">
        <v>1916.66</v>
      </c>
      <c r="G121" s="84">
        <v>1916.66</v>
      </c>
      <c r="H121" s="84">
        <v>8.791</v>
      </c>
      <c r="I121" s="15">
        <f t="shared" si="65"/>
        <v>8.791</v>
      </c>
      <c r="J121" s="84">
        <v>7.4086</v>
      </c>
      <c r="K121" s="15">
        <f t="shared" si="66"/>
        <v>5.221</v>
      </c>
      <c r="L121" s="15">
        <f t="shared" si="67"/>
        <v>4.9915</v>
      </c>
      <c r="M121" s="84">
        <v>70</v>
      </c>
      <c r="N121" s="85">
        <f t="shared" si="68"/>
        <v>3.57</v>
      </c>
      <c r="O121" s="84">
        <v>74.5</v>
      </c>
      <c r="P121" s="15">
        <f t="shared" si="69"/>
        <v>3.7994999999999997</v>
      </c>
      <c r="Q121" s="254">
        <f t="shared" si="70"/>
        <v>148.172</v>
      </c>
      <c r="R121" s="254">
        <f t="shared" si="71"/>
        <v>104.42</v>
      </c>
      <c r="S121" s="254">
        <f t="shared" si="72"/>
        <v>99.83</v>
      </c>
      <c r="T121" s="15">
        <f t="shared" si="73"/>
        <v>-2.4170999999999996</v>
      </c>
      <c r="U121" s="15">
        <f t="shared" si="74"/>
        <v>-0.22949999999999982</v>
      </c>
      <c r="V121" s="254">
        <f t="shared" si="75"/>
        <v>4.5</v>
      </c>
    </row>
    <row r="122" spans="1:22" ht="12.75">
      <c r="A122" s="53"/>
      <c r="B122" s="13">
        <v>118</v>
      </c>
      <c r="C122" s="11" t="s">
        <v>293</v>
      </c>
      <c r="D122" s="84">
        <v>66</v>
      </c>
      <c r="E122" s="84">
        <v>1992</v>
      </c>
      <c r="F122" s="84">
        <v>3575.98</v>
      </c>
      <c r="G122" s="84">
        <v>3575.98</v>
      </c>
      <c r="H122" s="84">
        <v>13.0758</v>
      </c>
      <c r="I122" s="15">
        <f t="shared" si="65"/>
        <v>13.0758</v>
      </c>
      <c r="J122" s="84">
        <v>9.927524</v>
      </c>
      <c r="K122" s="15">
        <f t="shared" si="66"/>
        <v>7.7208</v>
      </c>
      <c r="L122" s="15">
        <f t="shared" si="67"/>
        <v>7.271184</v>
      </c>
      <c r="M122" s="84">
        <v>105</v>
      </c>
      <c r="N122" s="85">
        <f t="shared" si="68"/>
        <v>5.3549999999999995</v>
      </c>
      <c r="O122" s="84">
        <v>113.816</v>
      </c>
      <c r="P122" s="15">
        <f t="shared" si="69"/>
        <v>5.804615999999999</v>
      </c>
      <c r="Q122" s="254">
        <f t="shared" si="70"/>
        <v>150.4170303030303</v>
      </c>
      <c r="R122" s="254">
        <f t="shared" si="71"/>
        <v>116.98181818181817</v>
      </c>
      <c r="S122" s="254">
        <f t="shared" si="72"/>
        <v>110.16945454545454</v>
      </c>
      <c r="T122" s="15">
        <f t="shared" si="73"/>
        <v>-2.65634</v>
      </c>
      <c r="U122" s="15">
        <f t="shared" si="74"/>
        <v>-0.4496159999999998</v>
      </c>
      <c r="V122" s="254">
        <f t="shared" si="75"/>
        <v>8.816000000000003</v>
      </c>
    </row>
    <row r="123" spans="1:22" ht="12.75">
      <c r="A123" s="53"/>
      <c r="B123" s="13">
        <v>119</v>
      </c>
      <c r="C123" s="11" t="s">
        <v>294</v>
      </c>
      <c r="D123" s="84">
        <v>30</v>
      </c>
      <c r="E123" s="84">
        <v>1974</v>
      </c>
      <c r="F123" s="84">
        <v>1748.57</v>
      </c>
      <c r="G123" s="84">
        <v>1748.57</v>
      </c>
      <c r="H123" s="84">
        <v>6.53</v>
      </c>
      <c r="I123" s="15">
        <f t="shared" si="65"/>
        <v>6.53</v>
      </c>
      <c r="J123" s="84">
        <v>4.41291</v>
      </c>
      <c r="K123" s="15">
        <f t="shared" si="66"/>
        <v>3.5210000000000004</v>
      </c>
      <c r="L123" s="15">
        <f t="shared" si="67"/>
        <v>3.0110000000000006</v>
      </c>
      <c r="M123" s="84">
        <v>59</v>
      </c>
      <c r="N123" s="85">
        <f t="shared" si="68"/>
        <v>3.009</v>
      </c>
      <c r="O123" s="84">
        <v>69</v>
      </c>
      <c r="P123" s="15">
        <f t="shared" si="69"/>
        <v>3.5189999999999997</v>
      </c>
      <c r="Q123" s="254">
        <f t="shared" si="70"/>
        <v>147.097</v>
      </c>
      <c r="R123" s="254">
        <f t="shared" si="71"/>
        <v>117.36666666666669</v>
      </c>
      <c r="S123" s="254">
        <f t="shared" si="72"/>
        <v>100.36666666666669</v>
      </c>
      <c r="T123" s="15">
        <f t="shared" si="73"/>
        <v>-1.4019099999999995</v>
      </c>
      <c r="U123" s="15">
        <f t="shared" si="74"/>
        <v>-0.5099999999999998</v>
      </c>
      <c r="V123" s="254">
        <f t="shared" si="75"/>
        <v>10</v>
      </c>
    </row>
    <row r="124" spans="1:22" ht="12.75">
      <c r="A124" s="53"/>
      <c r="B124" s="13">
        <v>120</v>
      </c>
      <c r="C124" s="11" t="s">
        <v>295</v>
      </c>
      <c r="D124" s="84">
        <v>42</v>
      </c>
      <c r="E124" s="84">
        <v>1995</v>
      </c>
      <c r="F124" s="15">
        <v>2416.24</v>
      </c>
      <c r="G124" s="15">
        <v>2416.24</v>
      </c>
      <c r="H124" s="84">
        <v>10</v>
      </c>
      <c r="I124" s="15">
        <f t="shared" si="65"/>
        <v>10</v>
      </c>
      <c r="J124" s="84">
        <v>6.178074</v>
      </c>
      <c r="K124" s="15">
        <f t="shared" si="66"/>
        <v>4.798</v>
      </c>
      <c r="L124" s="15">
        <f t="shared" si="67"/>
        <v>4.390000000000001</v>
      </c>
      <c r="M124" s="84">
        <v>102</v>
      </c>
      <c r="N124" s="85">
        <f t="shared" si="68"/>
        <v>5.202</v>
      </c>
      <c r="O124" s="84">
        <v>110</v>
      </c>
      <c r="P124" s="15">
        <f t="shared" si="69"/>
        <v>5.609999999999999</v>
      </c>
      <c r="Q124" s="254">
        <f t="shared" si="70"/>
        <v>147.09699999999998</v>
      </c>
      <c r="R124" s="254">
        <f t="shared" si="71"/>
        <v>114.23809523809524</v>
      </c>
      <c r="S124" s="254">
        <f t="shared" si="72"/>
        <v>104.52380952380955</v>
      </c>
      <c r="T124" s="15">
        <f t="shared" si="73"/>
        <v>-1.788073999999999</v>
      </c>
      <c r="U124" s="15">
        <f t="shared" si="74"/>
        <v>-0.4079999999999995</v>
      </c>
      <c r="V124" s="254">
        <f t="shared" si="75"/>
        <v>8</v>
      </c>
    </row>
    <row r="125" spans="1:22" ht="12.75">
      <c r="A125" s="53"/>
      <c r="B125" s="13">
        <v>121</v>
      </c>
      <c r="C125" s="11" t="s">
        <v>296</v>
      </c>
      <c r="D125" s="84">
        <v>20</v>
      </c>
      <c r="E125" s="84">
        <v>1985</v>
      </c>
      <c r="F125" s="84">
        <v>1062.17</v>
      </c>
      <c r="G125" s="84">
        <v>1062.17</v>
      </c>
      <c r="H125" s="84">
        <v>4.751</v>
      </c>
      <c r="I125" s="15">
        <f t="shared" si="65"/>
        <v>4.751</v>
      </c>
      <c r="J125" s="84">
        <v>2.94194</v>
      </c>
      <c r="K125" s="15">
        <f t="shared" si="66"/>
        <v>1.9460000000000006</v>
      </c>
      <c r="L125" s="15">
        <f t="shared" si="67"/>
        <v>2.1500000000000004</v>
      </c>
      <c r="M125" s="84">
        <v>55</v>
      </c>
      <c r="N125" s="85">
        <f t="shared" si="68"/>
        <v>2.8049999999999997</v>
      </c>
      <c r="O125" s="84">
        <v>51</v>
      </c>
      <c r="P125" s="15">
        <f t="shared" si="69"/>
        <v>2.601</v>
      </c>
      <c r="Q125" s="254">
        <f t="shared" si="70"/>
        <v>147.097</v>
      </c>
      <c r="R125" s="254">
        <f t="shared" si="71"/>
        <v>97.30000000000004</v>
      </c>
      <c r="S125" s="254">
        <f t="shared" si="72"/>
        <v>107.50000000000003</v>
      </c>
      <c r="T125" s="15">
        <f t="shared" si="73"/>
        <v>-0.7919399999999999</v>
      </c>
      <c r="U125" s="15">
        <f t="shared" si="74"/>
        <v>0.20399999999999974</v>
      </c>
      <c r="V125" s="254">
        <f t="shared" si="75"/>
        <v>-4</v>
      </c>
    </row>
    <row r="126" spans="1:22" ht="12.75">
      <c r="A126" s="53"/>
      <c r="B126" s="13">
        <v>122</v>
      </c>
      <c r="C126" s="11" t="s">
        <v>133</v>
      </c>
      <c r="D126" s="84">
        <v>60</v>
      </c>
      <c r="E126" s="84">
        <v>1974</v>
      </c>
      <c r="F126" s="84">
        <v>2729.69</v>
      </c>
      <c r="G126" s="84">
        <v>2729.69</v>
      </c>
      <c r="H126" s="84">
        <v>11.1</v>
      </c>
      <c r="I126" s="15">
        <f t="shared" si="65"/>
        <v>11.1</v>
      </c>
      <c r="J126" s="84">
        <v>8.82582</v>
      </c>
      <c r="K126" s="15">
        <f t="shared" si="66"/>
        <v>4.98</v>
      </c>
      <c r="L126" s="15">
        <f t="shared" si="67"/>
        <v>6.382398</v>
      </c>
      <c r="M126" s="84">
        <v>120</v>
      </c>
      <c r="N126" s="85">
        <f t="shared" si="68"/>
        <v>6.119999999999999</v>
      </c>
      <c r="O126" s="84">
        <v>92.502</v>
      </c>
      <c r="P126" s="15">
        <f t="shared" si="69"/>
        <v>4.717601999999999</v>
      </c>
      <c r="Q126" s="254">
        <f t="shared" si="70"/>
        <v>147.097</v>
      </c>
      <c r="R126" s="254">
        <f t="shared" si="71"/>
        <v>83</v>
      </c>
      <c r="S126" s="254">
        <f t="shared" si="72"/>
        <v>106.3733</v>
      </c>
      <c r="T126" s="15">
        <f t="shared" si="73"/>
        <v>-2.443422</v>
      </c>
      <c r="U126" s="15">
        <f t="shared" si="74"/>
        <v>1.4023979999999998</v>
      </c>
      <c r="V126" s="254">
        <f t="shared" si="75"/>
        <v>-27.498000000000005</v>
      </c>
    </row>
    <row r="127" spans="1:22" ht="12.75">
      <c r="A127" s="53"/>
      <c r="B127" s="13">
        <v>123</v>
      </c>
      <c r="C127" s="11" t="s">
        <v>297</v>
      </c>
      <c r="D127" s="84">
        <v>40</v>
      </c>
      <c r="E127" s="84">
        <v>1985</v>
      </c>
      <c r="F127" s="84">
        <v>2286.7</v>
      </c>
      <c r="G127" s="84">
        <v>2286.7</v>
      </c>
      <c r="H127" s="84">
        <v>8.5</v>
      </c>
      <c r="I127" s="15">
        <f t="shared" si="65"/>
        <v>8.5</v>
      </c>
      <c r="J127" s="84">
        <v>5.88388</v>
      </c>
      <c r="K127" s="15">
        <f t="shared" si="66"/>
        <v>4.114</v>
      </c>
      <c r="L127" s="15">
        <f t="shared" si="67"/>
        <v>4.267</v>
      </c>
      <c r="M127" s="84">
        <v>86</v>
      </c>
      <c r="N127" s="85">
        <f t="shared" si="68"/>
        <v>4.386</v>
      </c>
      <c r="O127" s="84">
        <v>83</v>
      </c>
      <c r="P127" s="15">
        <f t="shared" si="69"/>
        <v>4.233</v>
      </c>
      <c r="Q127" s="254">
        <f t="shared" si="70"/>
        <v>147.097</v>
      </c>
      <c r="R127" s="254">
        <f t="shared" si="71"/>
        <v>102.85</v>
      </c>
      <c r="S127" s="254">
        <f t="shared" si="72"/>
        <v>106.675</v>
      </c>
      <c r="T127" s="15">
        <f t="shared" si="73"/>
        <v>-1.61688</v>
      </c>
      <c r="U127" s="15">
        <f t="shared" si="74"/>
        <v>0.15300000000000047</v>
      </c>
      <c r="V127" s="254">
        <f t="shared" si="75"/>
        <v>-3</v>
      </c>
    </row>
    <row r="128" spans="1:22" ht="12.75">
      <c r="A128" s="53"/>
      <c r="B128" s="13">
        <v>124</v>
      </c>
      <c r="C128" s="11" t="s">
        <v>298</v>
      </c>
      <c r="D128" s="84">
        <v>10</v>
      </c>
      <c r="E128" s="84">
        <v>1973</v>
      </c>
      <c r="F128" s="84">
        <v>691.48</v>
      </c>
      <c r="G128" s="84">
        <v>691.48</v>
      </c>
      <c r="H128" s="84">
        <v>2.1</v>
      </c>
      <c r="I128" s="15">
        <f t="shared" si="65"/>
        <v>2.1</v>
      </c>
      <c r="J128" s="84">
        <v>1.47097</v>
      </c>
      <c r="K128" s="15">
        <f t="shared" si="66"/>
        <v>0.7740000000000002</v>
      </c>
      <c r="L128" s="15">
        <f t="shared" si="67"/>
        <v>1.08</v>
      </c>
      <c r="M128" s="84">
        <v>26</v>
      </c>
      <c r="N128" s="85">
        <f t="shared" si="68"/>
        <v>1.3259999999999998</v>
      </c>
      <c r="O128" s="84">
        <v>20</v>
      </c>
      <c r="P128" s="15">
        <f t="shared" si="69"/>
        <v>1.02</v>
      </c>
      <c r="Q128" s="254">
        <f t="shared" si="70"/>
        <v>147.097</v>
      </c>
      <c r="R128" s="254">
        <f t="shared" si="71"/>
        <v>77.40000000000002</v>
      </c>
      <c r="S128" s="254">
        <f t="shared" si="72"/>
        <v>108</v>
      </c>
      <c r="T128" s="15">
        <f t="shared" si="73"/>
        <v>-0.39097000000000004</v>
      </c>
      <c r="U128" s="15">
        <f t="shared" si="74"/>
        <v>0.3059999999999998</v>
      </c>
      <c r="V128" s="254">
        <f t="shared" si="75"/>
        <v>-6</v>
      </c>
    </row>
    <row r="129" spans="1:22" ht="12.75">
      <c r="A129" s="53"/>
      <c r="B129" s="13">
        <v>125</v>
      </c>
      <c r="C129" s="77" t="s">
        <v>315</v>
      </c>
      <c r="D129" s="251">
        <v>13</v>
      </c>
      <c r="E129" s="84">
        <v>2007</v>
      </c>
      <c r="F129" s="84">
        <v>1168.64</v>
      </c>
      <c r="G129" s="84">
        <v>833</v>
      </c>
      <c r="H129" s="252">
        <v>1.052</v>
      </c>
      <c r="I129" s="252">
        <f>H129</f>
        <v>1.052</v>
      </c>
      <c r="J129" s="252">
        <v>1.04</v>
      </c>
      <c r="K129" s="252">
        <f>I129-N129</f>
        <v>0.13400000000000012</v>
      </c>
      <c r="L129" s="252">
        <f>I129-P129</f>
        <v>0.13400000000000012</v>
      </c>
      <c r="M129" s="252">
        <v>18</v>
      </c>
      <c r="N129" s="85">
        <f>M129*0.051</f>
        <v>0.9179999999999999</v>
      </c>
      <c r="O129" s="252">
        <v>18</v>
      </c>
      <c r="P129" s="252">
        <f>O129*0.051</f>
        <v>0.9179999999999999</v>
      </c>
      <c r="Q129" s="248">
        <f>J129*1000/D129</f>
        <v>80</v>
      </c>
      <c r="R129" s="248">
        <f>K129*1000/D129</f>
        <v>10.307692307692317</v>
      </c>
      <c r="S129" s="248">
        <f>L129*1000/D129</f>
        <v>10.307692307692317</v>
      </c>
      <c r="T129" s="252">
        <f>L129-J129</f>
        <v>-0.9059999999999999</v>
      </c>
      <c r="U129" s="252">
        <f>N129-P129</f>
        <v>0</v>
      </c>
      <c r="V129" s="248">
        <f>O129-M129</f>
        <v>0</v>
      </c>
    </row>
    <row r="130" spans="1:22" ht="12.75">
      <c r="A130" s="53"/>
      <c r="B130" s="13">
        <v>126</v>
      </c>
      <c r="C130" s="78" t="s">
        <v>316</v>
      </c>
      <c r="D130" s="84">
        <v>56</v>
      </c>
      <c r="E130" s="251">
        <v>2007</v>
      </c>
      <c r="F130" s="251">
        <v>4059.71</v>
      </c>
      <c r="G130" s="251">
        <v>2664.7</v>
      </c>
      <c r="H130" s="85">
        <v>5.892</v>
      </c>
      <c r="I130" s="252">
        <f aca="true" t="shared" si="76" ref="I130:I148">H130</f>
        <v>5.892</v>
      </c>
      <c r="J130" s="252">
        <v>4.48</v>
      </c>
      <c r="K130" s="252">
        <f aca="true" t="shared" si="77" ref="K130:K148">I130-N130</f>
        <v>1.0470000000000006</v>
      </c>
      <c r="L130" s="252">
        <f aca="true" t="shared" si="78" ref="L130:L148">I130-P130</f>
        <v>0.7410000000000005</v>
      </c>
      <c r="M130" s="252">
        <v>95</v>
      </c>
      <c r="N130" s="85">
        <f aca="true" t="shared" si="79" ref="N130:N148">M130*0.051</f>
        <v>4.845</v>
      </c>
      <c r="O130" s="252">
        <v>101</v>
      </c>
      <c r="P130" s="252">
        <f aca="true" t="shared" si="80" ref="P130:P148">O130*0.051</f>
        <v>5.151</v>
      </c>
      <c r="Q130" s="248">
        <f aca="true" t="shared" si="81" ref="Q130:Q148">J130*1000/D130</f>
        <v>80</v>
      </c>
      <c r="R130" s="248">
        <f aca="true" t="shared" si="82" ref="R130:R148">K130*1000/D130</f>
        <v>18.696428571428584</v>
      </c>
      <c r="S130" s="248">
        <f aca="true" t="shared" si="83" ref="S130:S148">L130*1000/D130</f>
        <v>13.232142857142867</v>
      </c>
      <c r="T130" s="252">
        <f aca="true" t="shared" si="84" ref="T130:T148">L130-J130</f>
        <v>-3.739</v>
      </c>
      <c r="U130" s="252">
        <f aca="true" t="shared" si="85" ref="U130:U148">N130-P130</f>
        <v>-0.30600000000000005</v>
      </c>
      <c r="V130" s="248">
        <f aca="true" t="shared" si="86" ref="V130:V148">O130-M130</f>
        <v>6</v>
      </c>
    </row>
    <row r="131" spans="1:22" ht="12.75">
      <c r="A131" s="53"/>
      <c r="B131" s="13">
        <v>127</v>
      </c>
      <c r="C131" s="78" t="s">
        <v>316</v>
      </c>
      <c r="D131" s="84">
        <v>101</v>
      </c>
      <c r="E131" s="84">
        <v>2007</v>
      </c>
      <c r="F131" s="252">
        <v>6895.27</v>
      </c>
      <c r="G131" s="252">
        <v>4710.72</v>
      </c>
      <c r="H131" s="85">
        <v>9.319</v>
      </c>
      <c r="I131" s="252">
        <f t="shared" si="76"/>
        <v>9.319</v>
      </c>
      <c r="J131" s="252">
        <v>8.08</v>
      </c>
      <c r="K131" s="252">
        <f t="shared" si="77"/>
        <v>1.873000000000001</v>
      </c>
      <c r="L131" s="252">
        <f t="shared" si="78"/>
        <v>1.7710000000000017</v>
      </c>
      <c r="M131" s="252">
        <v>146</v>
      </c>
      <c r="N131" s="85">
        <f t="shared" si="79"/>
        <v>7.446</v>
      </c>
      <c r="O131" s="252">
        <v>148</v>
      </c>
      <c r="P131" s="252">
        <f t="shared" si="80"/>
        <v>7.547999999999999</v>
      </c>
      <c r="Q131" s="248">
        <f t="shared" si="81"/>
        <v>80</v>
      </c>
      <c r="R131" s="248">
        <f t="shared" si="82"/>
        <v>18.544554455445557</v>
      </c>
      <c r="S131" s="248">
        <f t="shared" si="83"/>
        <v>17.53465346534655</v>
      </c>
      <c r="T131" s="252">
        <f t="shared" si="84"/>
        <v>-6.308999999999998</v>
      </c>
      <c r="U131" s="252">
        <f t="shared" si="85"/>
        <v>-0.10199999999999942</v>
      </c>
      <c r="V131" s="248">
        <f t="shared" si="86"/>
        <v>2</v>
      </c>
    </row>
    <row r="132" spans="1:22" ht="12.75">
      <c r="A132" s="53"/>
      <c r="B132" s="13">
        <v>128</v>
      </c>
      <c r="C132" s="78" t="s">
        <v>317</v>
      </c>
      <c r="D132" s="84">
        <v>54</v>
      </c>
      <c r="E132" s="84">
        <v>2009</v>
      </c>
      <c r="F132" s="252">
        <v>3628.94</v>
      </c>
      <c r="G132" s="252">
        <v>1364.15</v>
      </c>
      <c r="H132" s="85">
        <v>1.269</v>
      </c>
      <c r="I132" s="252">
        <f t="shared" si="76"/>
        <v>1.269</v>
      </c>
      <c r="J132" s="252">
        <v>4.32</v>
      </c>
      <c r="K132" s="252">
        <f t="shared" si="77"/>
        <v>0.861</v>
      </c>
      <c r="L132" s="252">
        <f t="shared" si="78"/>
        <v>1.269</v>
      </c>
      <c r="M132" s="252">
        <v>8</v>
      </c>
      <c r="N132" s="85">
        <f t="shared" si="79"/>
        <v>0.408</v>
      </c>
      <c r="O132" s="252">
        <v>0</v>
      </c>
      <c r="P132" s="252">
        <f t="shared" si="80"/>
        <v>0</v>
      </c>
      <c r="Q132" s="248">
        <f t="shared" si="81"/>
        <v>80</v>
      </c>
      <c r="R132" s="248">
        <f t="shared" si="82"/>
        <v>15.944444444444445</v>
      </c>
      <c r="S132" s="248">
        <f t="shared" si="83"/>
        <v>23.5</v>
      </c>
      <c r="T132" s="252">
        <f t="shared" si="84"/>
        <v>-3.051</v>
      </c>
      <c r="U132" s="252">
        <f t="shared" si="85"/>
        <v>0.408</v>
      </c>
      <c r="V132" s="248">
        <f t="shared" si="86"/>
        <v>-8</v>
      </c>
    </row>
    <row r="133" spans="1:22" ht="12.75">
      <c r="A133" s="53"/>
      <c r="B133" s="4">
        <v>129</v>
      </c>
      <c r="C133" s="78" t="s">
        <v>318</v>
      </c>
      <c r="D133" s="84">
        <v>45</v>
      </c>
      <c r="E133" s="84">
        <v>2007</v>
      </c>
      <c r="F133" s="84">
        <v>2889.73</v>
      </c>
      <c r="G133" s="84">
        <v>2478.67</v>
      </c>
      <c r="H133" s="85">
        <v>2.042</v>
      </c>
      <c r="I133" s="252">
        <f t="shared" si="76"/>
        <v>2.042</v>
      </c>
      <c r="J133" s="252">
        <v>3.6</v>
      </c>
      <c r="K133" s="252">
        <f t="shared" si="77"/>
        <v>-0.355</v>
      </c>
      <c r="L133" s="252">
        <f t="shared" si="78"/>
        <v>1.4758999999999998</v>
      </c>
      <c r="M133" s="252">
        <v>47</v>
      </c>
      <c r="N133" s="85">
        <f t="shared" si="79"/>
        <v>2.397</v>
      </c>
      <c r="O133" s="252">
        <v>11.1</v>
      </c>
      <c r="P133" s="252">
        <f t="shared" si="80"/>
        <v>0.5660999999999999</v>
      </c>
      <c r="Q133" s="248">
        <f t="shared" si="81"/>
        <v>80</v>
      </c>
      <c r="R133" s="248">
        <f t="shared" si="82"/>
        <v>-7.888888888888889</v>
      </c>
      <c r="S133" s="248">
        <f t="shared" si="83"/>
        <v>32.797777777777775</v>
      </c>
      <c r="T133" s="252">
        <f t="shared" si="84"/>
        <v>-2.1241000000000003</v>
      </c>
      <c r="U133" s="252">
        <f t="shared" si="85"/>
        <v>1.8308999999999997</v>
      </c>
      <c r="V133" s="248">
        <f t="shared" si="86"/>
        <v>-35.9</v>
      </c>
    </row>
    <row r="134" spans="1:22" ht="12.75">
      <c r="A134" s="53"/>
      <c r="B134" s="4">
        <v>130</v>
      </c>
      <c r="C134" s="83" t="s">
        <v>319</v>
      </c>
      <c r="D134" s="84">
        <v>57</v>
      </c>
      <c r="E134" s="84">
        <v>2008</v>
      </c>
      <c r="F134" s="252">
        <v>3663.85</v>
      </c>
      <c r="G134" s="252">
        <v>2307.23</v>
      </c>
      <c r="H134" s="248">
        <v>4.852</v>
      </c>
      <c r="I134" s="252">
        <f t="shared" si="76"/>
        <v>4.852</v>
      </c>
      <c r="J134" s="252">
        <v>4.56</v>
      </c>
      <c r="K134" s="252">
        <f t="shared" si="77"/>
        <v>0.9250000000000007</v>
      </c>
      <c r="L134" s="252">
        <f t="shared" si="78"/>
        <v>2.4040000000000004</v>
      </c>
      <c r="M134" s="252">
        <v>77</v>
      </c>
      <c r="N134" s="85">
        <f t="shared" si="79"/>
        <v>3.9269999999999996</v>
      </c>
      <c r="O134" s="259">
        <v>48</v>
      </c>
      <c r="P134" s="252">
        <f t="shared" si="80"/>
        <v>2.448</v>
      </c>
      <c r="Q134" s="248">
        <f t="shared" si="81"/>
        <v>80</v>
      </c>
      <c r="R134" s="248">
        <f t="shared" si="82"/>
        <v>16.22807017543861</v>
      </c>
      <c r="S134" s="248">
        <f t="shared" si="83"/>
        <v>42.17543859649123</v>
      </c>
      <c r="T134" s="252">
        <f t="shared" si="84"/>
        <v>-2.1559999999999993</v>
      </c>
      <c r="U134" s="252">
        <f t="shared" si="85"/>
        <v>1.4789999999999996</v>
      </c>
      <c r="V134" s="248">
        <f t="shared" si="86"/>
        <v>-29</v>
      </c>
    </row>
    <row r="135" spans="1:22" ht="12.75">
      <c r="A135" s="53"/>
      <c r="B135" s="4">
        <v>131</v>
      </c>
      <c r="C135" s="83" t="s">
        <v>107</v>
      </c>
      <c r="D135" s="84">
        <v>9</v>
      </c>
      <c r="E135" s="84"/>
      <c r="F135" s="84">
        <v>530.1</v>
      </c>
      <c r="G135" s="84">
        <v>530.1</v>
      </c>
      <c r="H135" s="248">
        <v>1.813</v>
      </c>
      <c r="I135" s="252">
        <f t="shared" si="76"/>
        <v>1.813</v>
      </c>
      <c r="J135" s="252">
        <v>1.44</v>
      </c>
      <c r="K135" s="252">
        <f t="shared" si="77"/>
        <v>0.895</v>
      </c>
      <c r="L135" s="252">
        <f t="shared" si="78"/>
        <v>0.6910000000000001</v>
      </c>
      <c r="M135" s="252">
        <v>18</v>
      </c>
      <c r="N135" s="85">
        <f t="shared" si="79"/>
        <v>0.9179999999999999</v>
      </c>
      <c r="O135" s="259">
        <v>22</v>
      </c>
      <c r="P135" s="252">
        <f t="shared" si="80"/>
        <v>1.1219999999999999</v>
      </c>
      <c r="Q135" s="248">
        <f t="shared" si="81"/>
        <v>160</v>
      </c>
      <c r="R135" s="248">
        <f t="shared" si="82"/>
        <v>99.44444444444444</v>
      </c>
      <c r="S135" s="248">
        <f t="shared" si="83"/>
        <v>76.77777777777779</v>
      </c>
      <c r="T135" s="252">
        <f t="shared" si="84"/>
        <v>-0.7489999999999999</v>
      </c>
      <c r="U135" s="252">
        <f t="shared" si="85"/>
        <v>-0.20399999999999996</v>
      </c>
      <c r="V135" s="248">
        <f t="shared" si="86"/>
        <v>4</v>
      </c>
    </row>
    <row r="136" spans="1:22" ht="12.75">
      <c r="A136" s="53"/>
      <c r="B136" s="4">
        <v>132</v>
      </c>
      <c r="C136" s="83" t="s">
        <v>106</v>
      </c>
      <c r="D136" s="84">
        <v>36</v>
      </c>
      <c r="E136" s="84">
        <v>1992</v>
      </c>
      <c r="F136" s="84">
        <v>2100.42</v>
      </c>
      <c r="G136" s="84">
        <v>2100.42</v>
      </c>
      <c r="H136" s="248">
        <v>6.856</v>
      </c>
      <c r="I136" s="252">
        <f t="shared" si="76"/>
        <v>6.856</v>
      </c>
      <c r="J136" s="252">
        <v>5.76</v>
      </c>
      <c r="K136" s="252">
        <f t="shared" si="77"/>
        <v>2.878</v>
      </c>
      <c r="L136" s="252">
        <f t="shared" si="78"/>
        <v>2.878</v>
      </c>
      <c r="M136" s="252">
        <v>78</v>
      </c>
      <c r="N136" s="85">
        <f t="shared" si="79"/>
        <v>3.9779999999999998</v>
      </c>
      <c r="O136" s="259">
        <v>78</v>
      </c>
      <c r="P136" s="252">
        <f t="shared" si="80"/>
        <v>3.9779999999999998</v>
      </c>
      <c r="Q136" s="248">
        <f t="shared" si="81"/>
        <v>160</v>
      </c>
      <c r="R136" s="248">
        <f t="shared" si="82"/>
        <v>79.94444444444444</v>
      </c>
      <c r="S136" s="248">
        <f t="shared" si="83"/>
        <v>79.94444444444444</v>
      </c>
      <c r="T136" s="252">
        <f t="shared" si="84"/>
        <v>-2.8819999999999997</v>
      </c>
      <c r="U136" s="252">
        <f t="shared" si="85"/>
        <v>0</v>
      </c>
      <c r="V136" s="248">
        <f t="shared" si="86"/>
        <v>0</v>
      </c>
    </row>
    <row r="137" spans="1:22" ht="12.75">
      <c r="A137" s="53"/>
      <c r="B137" s="4">
        <v>133</v>
      </c>
      <c r="C137" s="83" t="s">
        <v>320</v>
      </c>
      <c r="D137" s="84">
        <v>22</v>
      </c>
      <c r="E137" s="84">
        <v>1976</v>
      </c>
      <c r="F137" s="84">
        <v>1174.33</v>
      </c>
      <c r="G137" s="84">
        <v>1174.33</v>
      </c>
      <c r="H137" s="248">
        <v>4.77</v>
      </c>
      <c r="I137" s="252">
        <f t="shared" si="76"/>
        <v>4.77</v>
      </c>
      <c r="J137" s="252">
        <v>3.52</v>
      </c>
      <c r="K137" s="252">
        <f t="shared" si="77"/>
        <v>1.8119999999999998</v>
      </c>
      <c r="L137" s="252">
        <f t="shared" si="78"/>
        <v>1.8119999999999998</v>
      </c>
      <c r="M137" s="252">
        <v>58</v>
      </c>
      <c r="N137" s="85">
        <f t="shared" si="79"/>
        <v>2.9579999999999997</v>
      </c>
      <c r="O137" s="259">
        <v>58</v>
      </c>
      <c r="P137" s="252">
        <f t="shared" si="80"/>
        <v>2.9579999999999997</v>
      </c>
      <c r="Q137" s="248">
        <f t="shared" si="81"/>
        <v>160</v>
      </c>
      <c r="R137" s="248">
        <f t="shared" si="82"/>
        <v>82.36363636363636</v>
      </c>
      <c r="S137" s="248">
        <f t="shared" si="83"/>
        <v>82.36363636363636</v>
      </c>
      <c r="T137" s="252">
        <f t="shared" si="84"/>
        <v>-1.7080000000000002</v>
      </c>
      <c r="U137" s="252">
        <f t="shared" si="85"/>
        <v>0</v>
      </c>
      <c r="V137" s="248">
        <f t="shared" si="86"/>
        <v>0</v>
      </c>
    </row>
    <row r="138" spans="1:22" ht="12.75">
      <c r="A138" s="53"/>
      <c r="B138" s="4">
        <v>134</v>
      </c>
      <c r="C138" s="83" t="s">
        <v>108</v>
      </c>
      <c r="D138" s="339">
        <v>50</v>
      </c>
      <c r="E138" s="84">
        <v>1971</v>
      </c>
      <c r="F138" s="84">
        <v>2640.68</v>
      </c>
      <c r="G138" s="84">
        <v>1640.68</v>
      </c>
      <c r="H138" s="248">
        <v>9.832</v>
      </c>
      <c r="I138" s="252">
        <f t="shared" si="76"/>
        <v>9.832</v>
      </c>
      <c r="J138" s="252">
        <v>8</v>
      </c>
      <c r="K138" s="252">
        <f t="shared" si="77"/>
        <v>4.499644000000001</v>
      </c>
      <c r="L138" s="252">
        <f t="shared" si="78"/>
        <v>4.499644000000001</v>
      </c>
      <c r="M138" s="252">
        <v>104.556</v>
      </c>
      <c r="N138" s="253">
        <f t="shared" si="79"/>
        <v>5.332356</v>
      </c>
      <c r="O138" s="260">
        <v>104.556</v>
      </c>
      <c r="P138" s="252">
        <f t="shared" si="80"/>
        <v>5.332356</v>
      </c>
      <c r="Q138" s="248">
        <f t="shared" si="81"/>
        <v>160</v>
      </c>
      <c r="R138" s="248">
        <f t="shared" si="82"/>
        <v>89.99288000000003</v>
      </c>
      <c r="S138" s="248">
        <f t="shared" si="83"/>
        <v>89.99288000000003</v>
      </c>
      <c r="T138" s="252">
        <f t="shared" si="84"/>
        <v>-3.500355999999999</v>
      </c>
      <c r="U138" s="252">
        <f t="shared" si="85"/>
        <v>0</v>
      </c>
      <c r="V138" s="248">
        <f t="shared" si="86"/>
        <v>0</v>
      </c>
    </row>
    <row r="139" spans="1:22" ht="12.75">
      <c r="A139" s="53"/>
      <c r="B139" s="4">
        <v>135</v>
      </c>
      <c r="C139" s="78" t="s">
        <v>321</v>
      </c>
      <c r="D139" s="41">
        <v>36</v>
      </c>
      <c r="E139" s="239">
        <v>1993</v>
      </c>
      <c r="F139" s="84">
        <v>2099.25</v>
      </c>
      <c r="G139" s="84">
        <v>2099.25</v>
      </c>
      <c r="H139" s="85">
        <v>10.085</v>
      </c>
      <c r="I139" s="15">
        <f t="shared" si="76"/>
        <v>10.085</v>
      </c>
      <c r="J139" s="15">
        <v>5.76</v>
      </c>
      <c r="K139" s="15">
        <f t="shared" si="77"/>
        <v>3.258548000000001</v>
      </c>
      <c r="L139" s="15">
        <f t="shared" si="78"/>
        <v>3.258548000000001</v>
      </c>
      <c r="M139" s="15">
        <v>133.852</v>
      </c>
      <c r="N139" s="85">
        <f t="shared" si="79"/>
        <v>6.826452</v>
      </c>
      <c r="O139" s="15">
        <v>133.852</v>
      </c>
      <c r="P139" s="15">
        <f t="shared" si="80"/>
        <v>6.826452</v>
      </c>
      <c r="Q139" s="254">
        <f t="shared" si="81"/>
        <v>160</v>
      </c>
      <c r="R139" s="254">
        <f t="shared" si="82"/>
        <v>90.51522222222225</v>
      </c>
      <c r="S139" s="254">
        <f t="shared" si="83"/>
        <v>90.51522222222225</v>
      </c>
      <c r="T139" s="15">
        <f t="shared" si="84"/>
        <v>-2.5014519999999987</v>
      </c>
      <c r="U139" s="15">
        <f t="shared" si="85"/>
        <v>0</v>
      </c>
      <c r="V139" s="254">
        <f t="shared" si="86"/>
        <v>0</v>
      </c>
    </row>
    <row r="140" spans="1:22" ht="12.75">
      <c r="A140" s="53"/>
      <c r="B140" s="4">
        <v>136</v>
      </c>
      <c r="C140" s="78" t="s">
        <v>322</v>
      </c>
      <c r="D140" s="33">
        <v>29</v>
      </c>
      <c r="E140" s="240"/>
      <c r="F140" s="84">
        <v>1155.18</v>
      </c>
      <c r="G140" s="84">
        <v>1155.18</v>
      </c>
      <c r="H140" s="85">
        <v>5.838</v>
      </c>
      <c r="I140" s="15">
        <f t="shared" si="76"/>
        <v>5.838</v>
      </c>
      <c r="J140" s="15">
        <v>4.64</v>
      </c>
      <c r="K140" s="15">
        <f t="shared" si="77"/>
        <v>2.4720000000000004</v>
      </c>
      <c r="L140" s="15">
        <f t="shared" si="78"/>
        <v>2.7345480000000006</v>
      </c>
      <c r="M140" s="15">
        <v>66</v>
      </c>
      <c r="N140" s="85">
        <f t="shared" si="79"/>
        <v>3.3659999999999997</v>
      </c>
      <c r="O140" s="15">
        <v>60.852</v>
      </c>
      <c r="P140" s="15">
        <f t="shared" si="80"/>
        <v>3.1034519999999994</v>
      </c>
      <c r="Q140" s="254">
        <f t="shared" si="81"/>
        <v>160</v>
      </c>
      <c r="R140" s="254">
        <f t="shared" si="82"/>
        <v>85.24137931034484</v>
      </c>
      <c r="S140" s="254">
        <f t="shared" si="83"/>
        <v>94.29475862068968</v>
      </c>
      <c r="T140" s="15">
        <f t="shared" si="84"/>
        <v>-1.905451999999999</v>
      </c>
      <c r="U140" s="15">
        <f t="shared" si="85"/>
        <v>0.2625480000000002</v>
      </c>
      <c r="V140" s="254">
        <f t="shared" si="86"/>
        <v>-5.148000000000003</v>
      </c>
    </row>
    <row r="141" spans="1:22" ht="12.75">
      <c r="A141" s="53"/>
      <c r="B141" s="4">
        <v>137</v>
      </c>
      <c r="C141" s="78" t="s">
        <v>110</v>
      </c>
      <c r="D141" s="33">
        <v>38</v>
      </c>
      <c r="E141" s="240">
        <v>1977</v>
      </c>
      <c r="F141" s="84">
        <v>2051.81</v>
      </c>
      <c r="G141" s="84">
        <v>2051.81</v>
      </c>
      <c r="H141" s="85">
        <v>9.013</v>
      </c>
      <c r="I141" s="15">
        <f t="shared" si="76"/>
        <v>9.013</v>
      </c>
      <c r="J141" s="15">
        <v>6.08</v>
      </c>
      <c r="K141" s="15">
        <f t="shared" si="77"/>
        <v>3.596596000000001</v>
      </c>
      <c r="L141" s="15">
        <f t="shared" si="78"/>
        <v>3.596596000000001</v>
      </c>
      <c r="M141" s="15">
        <v>106.204</v>
      </c>
      <c r="N141" s="85">
        <f t="shared" si="79"/>
        <v>5.416403999999999</v>
      </c>
      <c r="O141" s="15">
        <v>106.204</v>
      </c>
      <c r="P141" s="15">
        <f t="shared" si="80"/>
        <v>5.416403999999999</v>
      </c>
      <c r="Q141" s="254">
        <f t="shared" si="81"/>
        <v>160</v>
      </c>
      <c r="R141" s="254">
        <f t="shared" si="82"/>
        <v>94.64726315789476</v>
      </c>
      <c r="S141" s="254">
        <f t="shared" si="83"/>
        <v>94.64726315789476</v>
      </c>
      <c r="T141" s="15">
        <f t="shared" si="84"/>
        <v>-2.4834039999999993</v>
      </c>
      <c r="U141" s="15">
        <f t="shared" si="85"/>
        <v>0</v>
      </c>
      <c r="V141" s="254">
        <f t="shared" si="86"/>
        <v>0</v>
      </c>
    </row>
    <row r="142" spans="1:22" ht="12.75">
      <c r="A142" s="53"/>
      <c r="B142" s="4">
        <v>138</v>
      </c>
      <c r="C142" s="78" t="s">
        <v>109</v>
      </c>
      <c r="D142" s="33">
        <v>50</v>
      </c>
      <c r="E142" s="240">
        <v>1970</v>
      </c>
      <c r="F142" s="84">
        <v>2565.37</v>
      </c>
      <c r="G142" s="84">
        <v>2565.37</v>
      </c>
      <c r="H142" s="85">
        <v>9.606</v>
      </c>
      <c r="I142" s="15">
        <f t="shared" si="76"/>
        <v>9.606</v>
      </c>
      <c r="J142" s="15">
        <v>8</v>
      </c>
      <c r="K142" s="15">
        <f t="shared" si="77"/>
        <v>4.3020000000000005</v>
      </c>
      <c r="L142" s="15">
        <f t="shared" si="78"/>
        <v>4.7457</v>
      </c>
      <c r="M142" s="15">
        <v>104</v>
      </c>
      <c r="N142" s="85">
        <f t="shared" si="79"/>
        <v>5.303999999999999</v>
      </c>
      <c r="O142" s="15">
        <v>95.3</v>
      </c>
      <c r="P142" s="15">
        <f t="shared" si="80"/>
        <v>4.8603</v>
      </c>
      <c r="Q142" s="254">
        <f t="shared" si="81"/>
        <v>160</v>
      </c>
      <c r="R142" s="254">
        <f t="shared" si="82"/>
        <v>86.04000000000002</v>
      </c>
      <c r="S142" s="254">
        <f t="shared" si="83"/>
        <v>94.914</v>
      </c>
      <c r="T142" s="15">
        <f t="shared" si="84"/>
        <v>-3.2542999999999997</v>
      </c>
      <c r="U142" s="15">
        <f t="shared" si="85"/>
        <v>0.44369999999999976</v>
      </c>
      <c r="V142" s="254">
        <f t="shared" si="86"/>
        <v>-8.700000000000003</v>
      </c>
    </row>
    <row r="143" spans="1:22" ht="12.75">
      <c r="A143" s="53"/>
      <c r="B143" s="4">
        <v>139</v>
      </c>
      <c r="C143" s="78" t="s">
        <v>323</v>
      </c>
      <c r="D143" s="33">
        <v>21</v>
      </c>
      <c r="E143" s="240">
        <v>1977</v>
      </c>
      <c r="F143" s="15">
        <v>1173.22</v>
      </c>
      <c r="G143" s="15">
        <v>1173.22</v>
      </c>
      <c r="H143" s="85">
        <v>3.958</v>
      </c>
      <c r="I143" s="15">
        <f t="shared" si="76"/>
        <v>3.958</v>
      </c>
      <c r="J143" s="15">
        <v>3.36</v>
      </c>
      <c r="K143" s="15">
        <f t="shared" si="77"/>
        <v>2.0275480000000003</v>
      </c>
      <c r="L143" s="15">
        <f t="shared" si="78"/>
        <v>2.0275480000000003</v>
      </c>
      <c r="M143" s="15">
        <v>37.852</v>
      </c>
      <c r="N143" s="85">
        <f t="shared" si="79"/>
        <v>1.9304519999999996</v>
      </c>
      <c r="O143" s="15">
        <v>37.852</v>
      </c>
      <c r="P143" s="15">
        <f t="shared" si="80"/>
        <v>1.9304519999999996</v>
      </c>
      <c r="Q143" s="254">
        <f t="shared" si="81"/>
        <v>160</v>
      </c>
      <c r="R143" s="254">
        <f t="shared" si="82"/>
        <v>96.54990476190478</v>
      </c>
      <c r="S143" s="254">
        <f t="shared" si="83"/>
        <v>96.54990476190478</v>
      </c>
      <c r="T143" s="15">
        <f t="shared" si="84"/>
        <v>-1.3324519999999995</v>
      </c>
      <c r="U143" s="15">
        <f t="shared" si="85"/>
        <v>0</v>
      </c>
      <c r="V143" s="254">
        <f t="shared" si="86"/>
        <v>0</v>
      </c>
    </row>
    <row r="144" spans="1:22" ht="12.75">
      <c r="A144" s="53"/>
      <c r="B144" s="4">
        <v>140</v>
      </c>
      <c r="C144" s="78" t="s">
        <v>324</v>
      </c>
      <c r="D144" s="33">
        <v>22</v>
      </c>
      <c r="E144" s="240"/>
      <c r="F144" s="84">
        <v>1219.54</v>
      </c>
      <c r="G144" s="84">
        <v>1219.54</v>
      </c>
      <c r="H144" s="254">
        <v>4.596</v>
      </c>
      <c r="I144" s="15">
        <f t="shared" si="76"/>
        <v>4.596</v>
      </c>
      <c r="J144" s="15">
        <v>3.52</v>
      </c>
      <c r="K144" s="15">
        <f t="shared" si="77"/>
        <v>1.4850000000000003</v>
      </c>
      <c r="L144" s="15">
        <f t="shared" si="78"/>
        <v>2.1810480000000005</v>
      </c>
      <c r="M144" s="15">
        <v>61</v>
      </c>
      <c r="N144" s="85">
        <f t="shared" si="79"/>
        <v>3.1109999999999998</v>
      </c>
      <c r="O144" s="15">
        <v>47.352</v>
      </c>
      <c r="P144" s="15">
        <f t="shared" si="80"/>
        <v>2.4149519999999995</v>
      </c>
      <c r="Q144" s="254">
        <f t="shared" si="81"/>
        <v>160</v>
      </c>
      <c r="R144" s="254">
        <f t="shared" si="82"/>
        <v>67.50000000000001</v>
      </c>
      <c r="S144" s="254">
        <f t="shared" si="83"/>
        <v>99.13854545454548</v>
      </c>
      <c r="T144" s="15">
        <f t="shared" si="84"/>
        <v>-1.3389519999999995</v>
      </c>
      <c r="U144" s="15">
        <f t="shared" si="85"/>
        <v>0.6960480000000002</v>
      </c>
      <c r="V144" s="254">
        <f t="shared" si="86"/>
        <v>-13.648000000000003</v>
      </c>
    </row>
    <row r="145" spans="1:22" ht="12.75">
      <c r="A145" s="53"/>
      <c r="B145" s="4">
        <v>141</v>
      </c>
      <c r="C145" s="78" t="s">
        <v>325</v>
      </c>
      <c r="D145" s="33">
        <v>50</v>
      </c>
      <c r="E145" s="240">
        <v>1971</v>
      </c>
      <c r="F145" s="84">
        <v>2573.72</v>
      </c>
      <c r="G145" s="84">
        <v>2573.72</v>
      </c>
      <c r="H145" s="254">
        <v>10.289</v>
      </c>
      <c r="I145" s="15">
        <f t="shared" si="76"/>
        <v>10.289</v>
      </c>
      <c r="J145" s="15">
        <v>8</v>
      </c>
      <c r="K145" s="15">
        <f t="shared" si="77"/>
        <v>4.934</v>
      </c>
      <c r="L145" s="15">
        <f t="shared" si="78"/>
        <v>5.0360000000000005</v>
      </c>
      <c r="M145" s="15">
        <v>105</v>
      </c>
      <c r="N145" s="85">
        <f t="shared" si="79"/>
        <v>5.3549999999999995</v>
      </c>
      <c r="O145" s="15">
        <v>103</v>
      </c>
      <c r="P145" s="15">
        <f t="shared" si="80"/>
        <v>5.252999999999999</v>
      </c>
      <c r="Q145" s="254">
        <f t="shared" si="81"/>
        <v>160</v>
      </c>
      <c r="R145" s="254">
        <f t="shared" si="82"/>
        <v>98.68</v>
      </c>
      <c r="S145" s="254">
        <f t="shared" si="83"/>
        <v>100.72000000000001</v>
      </c>
      <c r="T145" s="15">
        <f t="shared" si="84"/>
        <v>-2.9639999999999995</v>
      </c>
      <c r="U145" s="15">
        <f t="shared" si="85"/>
        <v>0.10200000000000031</v>
      </c>
      <c r="V145" s="254">
        <f t="shared" si="86"/>
        <v>-2</v>
      </c>
    </row>
    <row r="146" spans="1:22" ht="12.75">
      <c r="A146" s="53"/>
      <c r="B146" s="4">
        <v>142</v>
      </c>
      <c r="C146" s="78" t="s">
        <v>326</v>
      </c>
      <c r="D146" s="33">
        <v>37</v>
      </c>
      <c r="E146" s="240">
        <v>1988</v>
      </c>
      <c r="F146" s="84">
        <v>2242.36</v>
      </c>
      <c r="G146" s="84">
        <v>2242.36</v>
      </c>
      <c r="H146" s="254">
        <v>8.392</v>
      </c>
      <c r="I146" s="15">
        <f t="shared" si="76"/>
        <v>8.392</v>
      </c>
      <c r="J146" s="15">
        <v>5.92</v>
      </c>
      <c r="K146" s="15">
        <f t="shared" si="77"/>
        <v>0.4870000000000001</v>
      </c>
      <c r="L146" s="15">
        <f t="shared" si="78"/>
        <v>3.7509999999999994</v>
      </c>
      <c r="M146" s="15">
        <v>155</v>
      </c>
      <c r="N146" s="85">
        <f t="shared" si="79"/>
        <v>7.904999999999999</v>
      </c>
      <c r="O146" s="15">
        <v>91</v>
      </c>
      <c r="P146" s="15">
        <f t="shared" si="80"/>
        <v>4.641</v>
      </c>
      <c r="Q146" s="254">
        <f t="shared" si="81"/>
        <v>160</v>
      </c>
      <c r="R146" s="254">
        <f t="shared" si="82"/>
        <v>13.162162162162165</v>
      </c>
      <c r="S146" s="254">
        <f t="shared" si="83"/>
        <v>101.37837837837837</v>
      </c>
      <c r="T146" s="15">
        <f t="shared" si="84"/>
        <v>-2.1690000000000005</v>
      </c>
      <c r="U146" s="15">
        <f t="shared" si="85"/>
        <v>3.2639999999999993</v>
      </c>
      <c r="V146" s="254">
        <f t="shared" si="86"/>
        <v>-64</v>
      </c>
    </row>
    <row r="147" spans="1:22" ht="12.75">
      <c r="A147" s="53"/>
      <c r="B147" s="4">
        <v>143</v>
      </c>
      <c r="C147" s="78" t="s">
        <v>327</v>
      </c>
      <c r="D147" s="84">
        <v>42</v>
      </c>
      <c r="E147" s="84">
        <v>1989</v>
      </c>
      <c r="F147" s="84">
        <v>2240.51</v>
      </c>
      <c r="G147" s="84">
        <v>1785.78</v>
      </c>
      <c r="H147" s="254">
        <v>10.014</v>
      </c>
      <c r="I147" s="15">
        <f t="shared" si="76"/>
        <v>10.014</v>
      </c>
      <c r="J147" s="15">
        <v>6.72</v>
      </c>
      <c r="K147" s="15">
        <f t="shared" si="77"/>
        <v>5.066999999999999</v>
      </c>
      <c r="L147" s="15">
        <f t="shared" si="78"/>
        <v>4.302</v>
      </c>
      <c r="M147" s="15">
        <v>97</v>
      </c>
      <c r="N147" s="85">
        <f t="shared" si="79"/>
        <v>4.947</v>
      </c>
      <c r="O147" s="15">
        <v>112</v>
      </c>
      <c r="P147" s="15">
        <f t="shared" si="80"/>
        <v>5.712</v>
      </c>
      <c r="Q147" s="254">
        <f t="shared" si="81"/>
        <v>160</v>
      </c>
      <c r="R147" s="254">
        <f t="shared" si="82"/>
        <v>120.64285714285712</v>
      </c>
      <c r="S147" s="254">
        <f t="shared" si="83"/>
        <v>102.42857142857143</v>
      </c>
      <c r="T147" s="15">
        <f t="shared" si="84"/>
        <v>-2.418</v>
      </c>
      <c r="U147" s="15">
        <f t="shared" si="85"/>
        <v>-0.7649999999999997</v>
      </c>
      <c r="V147" s="254">
        <f t="shared" si="86"/>
        <v>15</v>
      </c>
    </row>
    <row r="148" spans="1:22" ht="12.75">
      <c r="A148" s="53"/>
      <c r="B148" s="4">
        <v>144</v>
      </c>
      <c r="C148" s="78" t="s">
        <v>328</v>
      </c>
      <c r="D148" s="84">
        <v>33</v>
      </c>
      <c r="E148" s="84">
        <v>1987</v>
      </c>
      <c r="F148" s="15">
        <v>2001.69</v>
      </c>
      <c r="G148" s="15">
        <v>2001.69</v>
      </c>
      <c r="H148" s="15">
        <v>7.068</v>
      </c>
      <c r="I148" s="15">
        <f t="shared" si="76"/>
        <v>7.068</v>
      </c>
      <c r="J148" s="15">
        <v>5.28</v>
      </c>
      <c r="K148" s="15">
        <f t="shared" si="77"/>
        <v>2.223</v>
      </c>
      <c r="L148" s="15">
        <f t="shared" si="78"/>
        <v>3.4164000000000003</v>
      </c>
      <c r="M148" s="15">
        <v>95</v>
      </c>
      <c r="N148" s="85">
        <f t="shared" si="79"/>
        <v>4.845</v>
      </c>
      <c r="O148" s="15">
        <v>71.6</v>
      </c>
      <c r="P148" s="15">
        <f t="shared" si="80"/>
        <v>3.6515999999999993</v>
      </c>
      <c r="Q148" s="254">
        <f t="shared" si="81"/>
        <v>160</v>
      </c>
      <c r="R148" s="254">
        <f t="shared" si="82"/>
        <v>67.36363636363636</v>
      </c>
      <c r="S148" s="254">
        <f t="shared" si="83"/>
        <v>103.52727272727275</v>
      </c>
      <c r="T148" s="15">
        <f t="shared" si="84"/>
        <v>-1.8636</v>
      </c>
      <c r="U148" s="15">
        <f t="shared" si="85"/>
        <v>1.1934000000000005</v>
      </c>
      <c r="V148" s="254">
        <f t="shared" si="86"/>
        <v>-23.400000000000006</v>
      </c>
    </row>
    <row r="149" spans="1:22" ht="12.75">
      <c r="A149" s="53"/>
      <c r="B149" s="4">
        <v>145</v>
      </c>
      <c r="C149" s="11" t="s">
        <v>339</v>
      </c>
      <c r="D149" s="251">
        <v>10</v>
      </c>
      <c r="E149" s="251">
        <v>2010</v>
      </c>
      <c r="F149" s="248">
        <v>935.41</v>
      </c>
      <c r="G149" s="248">
        <v>935.41</v>
      </c>
      <c r="H149" s="252">
        <v>2.069</v>
      </c>
      <c r="I149" s="252">
        <f>H149</f>
        <v>2.069</v>
      </c>
      <c r="J149" s="252">
        <v>0.284</v>
      </c>
      <c r="K149" s="252">
        <f>I149-N149</f>
        <v>0.028999999999999915</v>
      </c>
      <c r="L149" s="252">
        <f>I149-P149</f>
        <v>0.28400000000000003</v>
      </c>
      <c r="M149" s="248">
        <v>40</v>
      </c>
      <c r="N149" s="85">
        <f>M149*0.051</f>
        <v>2.04</v>
      </c>
      <c r="O149" s="248">
        <v>35</v>
      </c>
      <c r="P149" s="252">
        <f>O149*0.051</f>
        <v>1.785</v>
      </c>
      <c r="Q149" s="248">
        <f>J149*1000/D149</f>
        <v>28.4</v>
      </c>
      <c r="R149" s="248">
        <f>K149*1000/D149</f>
        <v>2.8999999999999915</v>
      </c>
      <c r="S149" s="248">
        <f>L149*1000/D149</f>
        <v>28.400000000000006</v>
      </c>
      <c r="T149" s="252">
        <f>L149-J149</f>
        <v>0</v>
      </c>
      <c r="U149" s="252">
        <f>N149-P149</f>
        <v>0.2550000000000001</v>
      </c>
      <c r="V149" s="248">
        <f>O149-M149</f>
        <v>-5</v>
      </c>
    </row>
    <row r="150" spans="1:22" ht="12.75">
      <c r="A150" s="53"/>
      <c r="B150" s="4">
        <v>146</v>
      </c>
      <c r="C150" s="11" t="s">
        <v>340</v>
      </c>
      <c r="D150" s="84">
        <v>10</v>
      </c>
      <c r="E150" s="84">
        <v>1972</v>
      </c>
      <c r="F150" s="254">
        <v>652.02</v>
      </c>
      <c r="G150" s="254">
        <v>652.02</v>
      </c>
      <c r="H150" s="85">
        <v>2.317</v>
      </c>
      <c r="I150" s="15">
        <f aca="true" t="shared" si="87" ref="I150:I159">H150</f>
        <v>2.317</v>
      </c>
      <c r="J150" s="85">
        <v>1.246</v>
      </c>
      <c r="K150" s="15">
        <f aca="true" t="shared" si="88" ref="K150:K159">I150-N150</f>
        <v>1.0420000000000003</v>
      </c>
      <c r="L150" s="15">
        <f aca="true" t="shared" si="89" ref="L150:L159">I150-P150</f>
        <v>1.2460000000000002</v>
      </c>
      <c r="M150" s="15">
        <v>25</v>
      </c>
      <c r="N150" s="85">
        <f aca="true" t="shared" si="90" ref="N150:N159">M150*0.051</f>
        <v>1.275</v>
      </c>
      <c r="O150" s="15">
        <v>21</v>
      </c>
      <c r="P150" s="15">
        <f aca="true" t="shared" si="91" ref="P150:P159">O150*0.051</f>
        <v>1.071</v>
      </c>
      <c r="Q150" s="254">
        <f aca="true" t="shared" si="92" ref="Q150:Q159">J150*1000/D150</f>
        <v>124.6</v>
      </c>
      <c r="R150" s="254">
        <f aca="true" t="shared" si="93" ref="R150:R159">K150*1000/D150</f>
        <v>104.20000000000002</v>
      </c>
      <c r="S150" s="254">
        <f aca="true" t="shared" si="94" ref="S150:S159">L150*1000/D150</f>
        <v>124.60000000000002</v>
      </c>
      <c r="T150" s="15">
        <f aca="true" t="shared" si="95" ref="T150:T159">L150-J150</f>
        <v>0</v>
      </c>
      <c r="U150" s="15">
        <f aca="true" t="shared" si="96" ref="U150:U159">N150-P150</f>
        <v>0.20399999999999996</v>
      </c>
      <c r="V150" s="254">
        <f aca="true" t="shared" si="97" ref="V150:V159">O150-M150</f>
        <v>-4</v>
      </c>
    </row>
    <row r="151" spans="1:22" ht="12.75">
      <c r="A151" s="53"/>
      <c r="B151" s="4">
        <v>147</v>
      </c>
      <c r="C151" s="11" t="s">
        <v>341</v>
      </c>
      <c r="D151" s="84">
        <v>40</v>
      </c>
      <c r="E151" s="84">
        <v>1982</v>
      </c>
      <c r="F151" s="254">
        <v>2278.82</v>
      </c>
      <c r="G151" s="254">
        <v>2160.52</v>
      </c>
      <c r="H151" s="85">
        <v>7.912</v>
      </c>
      <c r="I151" s="15">
        <f t="shared" si="87"/>
        <v>7.912</v>
      </c>
      <c r="J151" s="15">
        <v>5.1376</v>
      </c>
      <c r="K151" s="15">
        <f t="shared" si="88"/>
        <v>4.8892299999999995</v>
      </c>
      <c r="L151" s="15">
        <f t="shared" si="89"/>
        <v>5.137600000000001</v>
      </c>
      <c r="M151" s="254">
        <v>59.27</v>
      </c>
      <c r="N151" s="85">
        <f t="shared" si="90"/>
        <v>3.02277</v>
      </c>
      <c r="O151" s="254">
        <v>54.4</v>
      </c>
      <c r="P151" s="15">
        <f t="shared" si="91"/>
        <v>2.7743999999999995</v>
      </c>
      <c r="Q151" s="254">
        <f t="shared" si="92"/>
        <v>128.44</v>
      </c>
      <c r="R151" s="254">
        <f t="shared" si="93"/>
        <v>122.23074999999999</v>
      </c>
      <c r="S151" s="254">
        <f t="shared" si="94"/>
        <v>128.44000000000003</v>
      </c>
      <c r="T151" s="15">
        <f t="shared" si="95"/>
        <v>0</v>
      </c>
      <c r="U151" s="15">
        <f t="shared" si="96"/>
        <v>0.24837000000000042</v>
      </c>
      <c r="V151" s="254">
        <f t="shared" si="97"/>
        <v>-4.8700000000000045</v>
      </c>
    </row>
    <row r="152" spans="1:22" ht="12.75">
      <c r="A152" s="53"/>
      <c r="B152" s="4">
        <v>148</v>
      </c>
      <c r="C152" s="11" t="s">
        <v>343</v>
      </c>
      <c r="D152" s="84">
        <v>50</v>
      </c>
      <c r="E152" s="84">
        <v>1974</v>
      </c>
      <c r="F152" s="254">
        <v>2591.85</v>
      </c>
      <c r="G152" s="254">
        <v>2591.85</v>
      </c>
      <c r="H152" s="85">
        <v>7.689</v>
      </c>
      <c r="I152" s="15">
        <f t="shared" si="87"/>
        <v>7.689</v>
      </c>
      <c r="J152" s="15">
        <v>4.119</v>
      </c>
      <c r="K152" s="15">
        <f t="shared" si="88"/>
        <v>3.2520000000000007</v>
      </c>
      <c r="L152" s="15">
        <f t="shared" si="89"/>
        <v>4.119</v>
      </c>
      <c r="M152" s="254">
        <v>87</v>
      </c>
      <c r="N152" s="85">
        <f t="shared" si="90"/>
        <v>4.436999999999999</v>
      </c>
      <c r="O152" s="254">
        <v>70</v>
      </c>
      <c r="P152" s="15">
        <f t="shared" si="91"/>
        <v>3.57</v>
      </c>
      <c r="Q152" s="254">
        <f t="shared" si="92"/>
        <v>82.38</v>
      </c>
      <c r="R152" s="254">
        <f t="shared" si="93"/>
        <v>65.04</v>
      </c>
      <c r="S152" s="254">
        <f t="shared" si="94"/>
        <v>82.38</v>
      </c>
      <c r="T152" s="15">
        <f t="shared" si="95"/>
        <v>0</v>
      </c>
      <c r="U152" s="15">
        <f t="shared" si="96"/>
        <v>0.8669999999999995</v>
      </c>
      <c r="V152" s="254">
        <f t="shared" si="97"/>
        <v>-17</v>
      </c>
    </row>
    <row r="153" spans="1:22" ht="12.75">
      <c r="A153" s="53"/>
      <c r="B153" s="4">
        <v>149</v>
      </c>
      <c r="C153" s="11" t="s">
        <v>344</v>
      </c>
      <c r="D153" s="84">
        <v>40</v>
      </c>
      <c r="E153" s="84">
        <v>1987</v>
      </c>
      <c r="F153" s="254">
        <v>2280.42</v>
      </c>
      <c r="G153" s="254">
        <v>2280.42</v>
      </c>
      <c r="H153" s="85">
        <v>8.884</v>
      </c>
      <c r="I153" s="15">
        <f t="shared" si="87"/>
        <v>8.884</v>
      </c>
      <c r="J153" s="85">
        <v>5.569</v>
      </c>
      <c r="K153" s="15">
        <f t="shared" si="88"/>
        <v>4.6000000000000005</v>
      </c>
      <c r="L153" s="15">
        <f t="shared" si="89"/>
        <v>5.569000000000001</v>
      </c>
      <c r="M153" s="15">
        <v>84</v>
      </c>
      <c r="N153" s="85">
        <f t="shared" si="90"/>
        <v>4.284</v>
      </c>
      <c r="O153" s="15">
        <v>65</v>
      </c>
      <c r="P153" s="15">
        <f t="shared" si="91"/>
        <v>3.315</v>
      </c>
      <c r="Q153" s="254">
        <f t="shared" si="92"/>
        <v>139.225</v>
      </c>
      <c r="R153" s="254">
        <f t="shared" si="93"/>
        <v>115.00000000000003</v>
      </c>
      <c r="S153" s="254">
        <f t="shared" si="94"/>
        <v>139.22500000000002</v>
      </c>
      <c r="T153" s="15">
        <f t="shared" si="95"/>
        <v>0</v>
      </c>
      <c r="U153" s="15">
        <f t="shared" si="96"/>
        <v>0.9689999999999999</v>
      </c>
      <c r="V153" s="254">
        <f t="shared" si="97"/>
        <v>-19</v>
      </c>
    </row>
    <row r="154" spans="1:22" ht="12.75">
      <c r="A154" s="53"/>
      <c r="B154" s="4">
        <v>150</v>
      </c>
      <c r="C154" s="11" t="s">
        <v>345</v>
      </c>
      <c r="D154" s="84">
        <v>40</v>
      </c>
      <c r="E154" s="84">
        <v>1981</v>
      </c>
      <c r="F154" s="254">
        <v>2251.3</v>
      </c>
      <c r="G154" s="254">
        <v>2251.3</v>
      </c>
      <c r="H154" s="254">
        <v>8.131</v>
      </c>
      <c r="I154" s="15">
        <f t="shared" si="87"/>
        <v>8.131</v>
      </c>
      <c r="J154" s="254">
        <v>5.223</v>
      </c>
      <c r="K154" s="15">
        <f t="shared" si="88"/>
        <v>3.388000000000001</v>
      </c>
      <c r="L154" s="15">
        <f t="shared" si="89"/>
        <v>5.173</v>
      </c>
      <c r="M154" s="254">
        <v>93</v>
      </c>
      <c r="N154" s="85">
        <f t="shared" si="90"/>
        <v>4.742999999999999</v>
      </c>
      <c r="O154" s="254">
        <v>58</v>
      </c>
      <c r="P154" s="15">
        <f t="shared" si="91"/>
        <v>2.9579999999999997</v>
      </c>
      <c r="Q154" s="254">
        <f t="shared" si="92"/>
        <v>130.575</v>
      </c>
      <c r="R154" s="254">
        <f t="shared" si="93"/>
        <v>84.70000000000002</v>
      </c>
      <c r="S154" s="254">
        <f t="shared" si="94"/>
        <v>129.325</v>
      </c>
      <c r="T154" s="15">
        <f t="shared" si="95"/>
        <v>-0.04999999999999982</v>
      </c>
      <c r="U154" s="15">
        <f t="shared" si="96"/>
        <v>1.7849999999999997</v>
      </c>
      <c r="V154" s="254">
        <f t="shared" si="97"/>
        <v>-35</v>
      </c>
    </row>
    <row r="155" spans="1:22" ht="12.75">
      <c r="A155" s="53"/>
      <c r="B155" s="4">
        <v>151</v>
      </c>
      <c r="C155" s="11" t="s">
        <v>346</v>
      </c>
      <c r="D155" s="84">
        <v>40</v>
      </c>
      <c r="E155" s="84">
        <v>1979</v>
      </c>
      <c r="F155" s="254">
        <v>2257.74</v>
      </c>
      <c r="G155" s="254">
        <v>1259.31</v>
      </c>
      <c r="H155" s="254">
        <v>8.039</v>
      </c>
      <c r="I155" s="15">
        <f t="shared" si="87"/>
        <v>8.039</v>
      </c>
      <c r="J155" s="254">
        <v>4.673</v>
      </c>
      <c r="K155" s="15">
        <f t="shared" si="88"/>
        <v>3.7039999999999997</v>
      </c>
      <c r="L155" s="15">
        <f t="shared" si="89"/>
        <v>4.673</v>
      </c>
      <c r="M155" s="254">
        <v>85</v>
      </c>
      <c r="N155" s="85">
        <f t="shared" si="90"/>
        <v>4.335</v>
      </c>
      <c r="O155" s="254">
        <v>66</v>
      </c>
      <c r="P155" s="15">
        <f t="shared" si="91"/>
        <v>3.3659999999999997</v>
      </c>
      <c r="Q155" s="254">
        <f t="shared" si="92"/>
        <v>116.825</v>
      </c>
      <c r="R155" s="254">
        <f t="shared" si="93"/>
        <v>92.6</v>
      </c>
      <c r="S155" s="254">
        <f t="shared" si="94"/>
        <v>116.825</v>
      </c>
      <c r="T155" s="15">
        <f t="shared" si="95"/>
        <v>0</v>
      </c>
      <c r="U155" s="15">
        <f t="shared" si="96"/>
        <v>0.9690000000000003</v>
      </c>
      <c r="V155" s="254">
        <f t="shared" si="97"/>
        <v>-19</v>
      </c>
    </row>
    <row r="156" spans="1:22" ht="12.75">
      <c r="A156" s="53"/>
      <c r="B156" s="4">
        <v>152</v>
      </c>
      <c r="C156" s="11" t="s">
        <v>347</v>
      </c>
      <c r="D156" s="84">
        <v>19</v>
      </c>
      <c r="E156" s="84">
        <v>1984</v>
      </c>
      <c r="F156" s="254">
        <v>1053.81</v>
      </c>
      <c r="G156" s="254">
        <v>994.89</v>
      </c>
      <c r="H156" s="254">
        <v>3.42</v>
      </c>
      <c r="I156" s="15">
        <f t="shared" si="87"/>
        <v>3.42</v>
      </c>
      <c r="J156" s="254">
        <v>1.992</v>
      </c>
      <c r="K156" s="15">
        <f t="shared" si="88"/>
        <v>1.38</v>
      </c>
      <c r="L156" s="15">
        <f t="shared" si="89"/>
        <v>1.992</v>
      </c>
      <c r="M156" s="254">
        <v>40</v>
      </c>
      <c r="N156" s="85">
        <f t="shared" si="90"/>
        <v>2.04</v>
      </c>
      <c r="O156" s="254">
        <v>28</v>
      </c>
      <c r="P156" s="15">
        <f t="shared" si="91"/>
        <v>1.428</v>
      </c>
      <c r="Q156" s="254">
        <f t="shared" si="92"/>
        <v>104.84210526315789</v>
      </c>
      <c r="R156" s="254">
        <f t="shared" si="93"/>
        <v>72.63157894736842</v>
      </c>
      <c r="S156" s="254">
        <f t="shared" si="94"/>
        <v>104.84210526315789</v>
      </c>
      <c r="T156" s="15">
        <f t="shared" si="95"/>
        <v>0</v>
      </c>
      <c r="U156" s="15">
        <f t="shared" si="96"/>
        <v>0.6120000000000001</v>
      </c>
      <c r="V156" s="254">
        <f t="shared" si="97"/>
        <v>-12</v>
      </c>
    </row>
    <row r="157" spans="1:22" ht="12.75">
      <c r="A157" s="53"/>
      <c r="B157" s="4">
        <v>153</v>
      </c>
      <c r="C157" s="11" t="s">
        <v>348</v>
      </c>
      <c r="D157" s="84">
        <v>40</v>
      </c>
      <c r="E157" s="84">
        <v>1983</v>
      </c>
      <c r="F157" s="254">
        <v>2254.6</v>
      </c>
      <c r="G157" s="254">
        <v>2254.6</v>
      </c>
      <c r="H157" s="254">
        <v>7.719</v>
      </c>
      <c r="I157" s="15">
        <f t="shared" si="87"/>
        <v>7.719</v>
      </c>
      <c r="J157" s="254">
        <v>5.271</v>
      </c>
      <c r="K157" s="15">
        <f t="shared" si="88"/>
        <v>4.710000000000001</v>
      </c>
      <c r="L157" s="15">
        <f t="shared" si="89"/>
        <v>5.271000000000001</v>
      </c>
      <c r="M157" s="254">
        <v>59</v>
      </c>
      <c r="N157" s="85">
        <f t="shared" si="90"/>
        <v>3.009</v>
      </c>
      <c r="O157" s="254">
        <v>48</v>
      </c>
      <c r="P157" s="15">
        <f t="shared" si="91"/>
        <v>2.448</v>
      </c>
      <c r="Q157" s="254">
        <f t="shared" si="92"/>
        <v>131.775</v>
      </c>
      <c r="R157" s="254">
        <f t="shared" si="93"/>
        <v>117.75000000000003</v>
      </c>
      <c r="S157" s="254">
        <f t="shared" si="94"/>
        <v>131.77500000000003</v>
      </c>
      <c r="T157" s="15">
        <f t="shared" si="95"/>
        <v>0</v>
      </c>
      <c r="U157" s="15">
        <f t="shared" si="96"/>
        <v>0.5609999999999999</v>
      </c>
      <c r="V157" s="254">
        <f t="shared" si="97"/>
        <v>-11</v>
      </c>
    </row>
    <row r="158" spans="1:22" ht="12.75">
      <c r="A158" s="53"/>
      <c r="B158" s="4">
        <v>154</v>
      </c>
      <c r="C158" s="11" t="s">
        <v>349</v>
      </c>
      <c r="D158" s="84">
        <v>40</v>
      </c>
      <c r="E158" s="84">
        <v>1984</v>
      </c>
      <c r="F158" s="254">
        <v>2269.42</v>
      </c>
      <c r="G158" s="254">
        <v>2269.42</v>
      </c>
      <c r="H158" s="15">
        <v>8.141</v>
      </c>
      <c r="I158" s="15">
        <f t="shared" si="87"/>
        <v>8.141</v>
      </c>
      <c r="J158" s="15">
        <v>5.285</v>
      </c>
      <c r="K158" s="15">
        <f t="shared" si="88"/>
        <v>4.418</v>
      </c>
      <c r="L158" s="15">
        <f t="shared" si="89"/>
        <v>5.285</v>
      </c>
      <c r="M158" s="15">
        <v>73</v>
      </c>
      <c r="N158" s="85">
        <f t="shared" si="90"/>
        <v>3.723</v>
      </c>
      <c r="O158" s="15">
        <v>56</v>
      </c>
      <c r="P158" s="15">
        <f t="shared" si="91"/>
        <v>2.856</v>
      </c>
      <c r="Q158" s="254">
        <f t="shared" si="92"/>
        <v>132.125</v>
      </c>
      <c r="R158" s="254">
        <f t="shared" si="93"/>
        <v>110.45</v>
      </c>
      <c r="S158" s="254">
        <f t="shared" si="94"/>
        <v>132.125</v>
      </c>
      <c r="T158" s="15">
        <f t="shared" si="95"/>
        <v>0</v>
      </c>
      <c r="U158" s="15">
        <f t="shared" si="96"/>
        <v>0.867</v>
      </c>
      <c r="V158" s="254">
        <f t="shared" si="97"/>
        <v>-17</v>
      </c>
    </row>
    <row r="159" spans="1:22" ht="12.75">
      <c r="A159" s="53"/>
      <c r="B159" s="13">
        <v>155</v>
      </c>
      <c r="C159" s="11" t="s">
        <v>350</v>
      </c>
      <c r="D159" s="84">
        <v>45</v>
      </c>
      <c r="E159" s="84">
        <v>1968</v>
      </c>
      <c r="F159" s="254">
        <v>1855.91</v>
      </c>
      <c r="G159" s="254">
        <v>1855.91</v>
      </c>
      <c r="H159" s="15">
        <v>9.774</v>
      </c>
      <c r="I159" s="15">
        <f t="shared" si="87"/>
        <v>9.774</v>
      </c>
      <c r="J159" s="265">
        <v>7.122</v>
      </c>
      <c r="K159" s="15">
        <f t="shared" si="88"/>
        <v>6.968999999999999</v>
      </c>
      <c r="L159" s="15">
        <f t="shared" si="89"/>
        <v>7.122</v>
      </c>
      <c r="M159" s="86">
        <v>55</v>
      </c>
      <c r="N159" s="85">
        <f t="shared" si="90"/>
        <v>2.8049999999999997</v>
      </c>
      <c r="O159" s="254">
        <v>52</v>
      </c>
      <c r="P159" s="15">
        <f t="shared" si="91"/>
        <v>2.6519999999999997</v>
      </c>
      <c r="Q159" s="254">
        <f t="shared" si="92"/>
        <v>158.26666666666668</v>
      </c>
      <c r="R159" s="254">
        <f t="shared" si="93"/>
        <v>154.86666666666665</v>
      </c>
      <c r="S159" s="254">
        <f t="shared" si="94"/>
        <v>158.26666666666668</v>
      </c>
      <c r="T159" s="15">
        <f t="shared" si="95"/>
        <v>0</v>
      </c>
      <c r="U159" s="15">
        <f t="shared" si="96"/>
        <v>0.15300000000000002</v>
      </c>
      <c r="V159" s="254">
        <f t="shared" si="97"/>
        <v>-3</v>
      </c>
    </row>
    <row r="160" spans="1:22" ht="12.75">
      <c r="A160" s="53"/>
      <c r="B160" s="13">
        <v>156</v>
      </c>
      <c r="C160" s="11" t="s">
        <v>352</v>
      </c>
      <c r="D160" s="84">
        <v>12</v>
      </c>
      <c r="E160" s="84">
        <v>1980</v>
      </c>
      <c r="F160" s="254">
        <v>584.73</v>
      </c>
      <c r="G160" s="254">
        <v>584.73</v>
      </c>
      <c r="H160" s="254">
        <v>2.641</v>
      </c>
      <c r="I160" s="15">
        <v>2.641</v>
      </c>
      <c r="J160" s="254">
        <v>1.876</v>
      </c>
      <c r="K160" s="15">
        <v>1.8250000000000002</v>
      </c>
      <c r="L160" s="15">
        <v>1.8760000000000001</v>
      </c>
      <c r="M160" s="254">
        <v>16</v>
      </c>
      <c r="N160" s="85">
        <v>0.816</v>
      </c>
      <c r="O160" s="85">
        <v>15</v>
      </c>
      <c r="P160" s="15">
        <v>0.7649999999999999</v>
      </c>
      <c r="Q160" s="254">
        <v>156.33333333333334</v>
      </c>
      <c r="R160" s="254">
        <v>152.08333333333334</v>
      </c>
      <c r="S160" s="254">
        <v>156.33333333333334</v>
      </c>
      <c r="T160" s="15">
        <v>0</v>
      </c>
      <c r="U160" s="15">
        <v>0.051000000000000045</v>
      </c>
      <c r="V160" s="254">
        <v>-1</v>
      </c>
    </row>
    <row r="161" spans="1:22" ht="12.75">
      <c r="A161" s="53"/>
      <c r="B161" s="13">
        <v>157</v>
      </c>
      <c r="C161" s="11" t="s">
        <v>353</v>
      </c>
      <c r="D161" s="84">
        <v>15</v>
      </c>
      <c r="E161" s="84">
        <v>1969</v>
      </c>
      <c r="F161" s="254">
        <v>617.45</v>
      </c>
      <c r="G161" s="254">
        <v>562.44</v>
      </c>
      <c r="H161" s="254">
        <v>1.123</v>
      </c>
      <c r="I161" s="15">
        <v>1.123</v>
      </c>
      <c r="J161" s="254">
        <v>0.103</v>
      </c>
      <c r="K161" s="15">
        <v>0.001000000000000112</v>
      </c>
      <c r="L161" s="15">
        <v>0.10299999999999998</v>
      </c>
      <c r="M161" s="254">
        <v>22</v>
      </c>
      <c r="N161" s="85">
        <v>1.1219999999999999</v>
      </c>
      <c r="O161" s="254">
        <v>20</v>
      </c>
      <c r="P161" s="15">
        <v>1.02</v>
      </c>
      <c r="Q161" s="254">
        <v>6.866666666666666</v>
      </c>
      <c r="R161" s="254">
        <v>0.06666666666667413</v>
      </c>
      <c r="S161" s="254">
        <v>6.866666666666665</v>
      </c>
      <c r="T161" s="15">
        <v>0</v>
      </c>
      <c r="U161" s="15">
        <v>0.10199999999999987</v>
      </c>
      <c r="V161" s="254">
        <v>-2</v>
      </c>
    </row>
    <row r="162" spans="1:22" ht="12.75">
      <c r="A162" s="53"/>
      <c r="B162" s="13">
        <v>158</v>
      </c>
      <c r="C162" s="11" t="s">
        <v>367</v>
      </c>
      <c r="D162" s="84">
        <v>21</v>
      </c>
      <c r="E162" s="84">
        <v>1961</v>
      </c>
      <c r="F162" s="254">
        <v>889.91</v>
      </c>
      <c r="G162" s="254">
        <v>688.37</v>
      </c>
      <c r="H162" s="85">
        <v>1.28</v>
      </c>
      <c r="I162" s="15">
        <v>1.28</v>
      </c>
      <c r="J162" s="85">
        <v>0.158</v>
      </c>
      <c r="K162" s="15">
        <v>-0.09699999999999998</v>
      </c>
      <c r="L162" s="15">
        <v>0.15800000000000014</v>
      </c>
      <c r="M162" s="15">
        <v>27</v>
      </c>
      <c r="N162" s="85">
        <v>1.377</v>
      </c>
      <c r="O162" s="85">
        <v>22</v>
      </c>
      <c r="P162" s="15">
        <v>1.1219999999999999</v>
      </c>
      <c r="Q162" s="254">
        <v>7.523809523809524</v>
      </c>
      <c r="R162" s="254">
        <v>-4.619047619047618</v>
      </c>
      <c r="S162" s="254">
        <v>7.523809523809531</v>
      </c>
      <c r="T162" s="15">
        <v>0</v>
      </c>
      <c r="U162" s="15">
        <v>0.2550000000000001</v>
      </c>
      <c r="V162" s="254">
        <v>-5</v>
      </c>
    </row>
    <row r="163" spans="1:22" ht="12.75">
      <c r="A163" s="53"/>
      <c r="B163" s="13">
        <v>159</v>
      </c>
      <c r="C163" s="11" t="s">
        <v>368</v>
      </c>
      <c r="D163" s="33">
        <v>11</v>
      </c>
      <c r="E163" s="240">
        <v>1961</v>
      </c>
      <c r="F163" s="84">
        <v>524.32</v>
      </c>
      <c r="G163" s="84">
        <v>474.9</v>
      </c>
      <c r="H163" s="85">
        <v>0.815</v>
      </c>
      <c r="I163" s="15">
        <v>0.815</v>
      </c>
      <c r="J163" s="85">
        <v>0</v>
      </c>
      <c r="K163" s="15">
        <v>-0.0010000000000000009</v>
      </c>
      <c r="L163" s="15">
        <v>-0.0010000000000000009</v>
      </c>
      <c r="M163" s="15">
        <v>16</v>
      </c>
      <c r="N163" s="85">
        <v>0.816</v>
      </c>
      <c r="O163" s="85">
        <v>16</v>
      </c>
      <c r="P163" s="15">
        <v>0.816</v>
      </c>
      <c r="Q163" s="254">
        <v>0</v>
      </c>
      <c r="R163" s="254">
        <v>-0.090909090909091</v>
      </c>
      <c r="S163" s="254">
        <v>-0.090909090909091</v>
      </c>
      <c r="T163" s="15">
        <v>-0.0010000000000000009</v>
      </c>
      <c r="U163" s="15">
        <v>0</v>
      </c>
      <c r="V163" s="254">
        <v>0</v>
      </c>
    </row>
    <row r="164" spans="1:22" ht="12.75">
      <c r="A164" s="53"/>
      <c r="B164" s="13">
        <v>160</v>
      </c>
      <c r="C164" s="11" t="s">
        <v>369</v>
      </c>
      <c r="D164" s="33">
        <v>22</v>
      </c>
      <c r="E164" s="240">
        <v>1986</v>
      </c>
      <c r="F164" s="84">
        <v>1160.21</v>
      </c>
      <c r="G164" s="84">
        <v>1097.3</v>
      </c>
      <c r="H164" s="85">
        <v>4.48</v>
      </c>
      <c r="I164" s="15">
        <v>4.48</v>
      </c>
      <c r="J164" s="85">
        <v>2.542</v>
      </c>
      <c r="K164" s="15">
        <v>2.3380000000000005</v>
      </c>
      <c r="L164" s="15">
        <v>2.5420000000000007</v>
      </c>
      <c r="M164" s="15">
        <v>42</v>
      </c>
      <c r="N164" s="85">
        <v>2.142</v>
      </c>
      <c r="O164" s="85">
        <v>38</v>
      </c>
      <c r="P164" s="15">
        <v>1.938</v>
      </c>
      <c r="Q164" s="254">
        <v>115.54545454545455</v>
      </c>
      <c r="R164" s="254">
        <v>106.2727272727273</v>
      </c>
      <c r="S164" s="254">
        <v>115.54545454545459</v>
      </c>
      <c r="T164" s="15">
        <v>0</v>
      </c>
      <c r="U164" s="15">
        <v>0.20399999999999996</v>
      </c>
      <c r="V164" s="254">
        <v>-4</v>
      </c>
    </row>
    <row r="165" spans="1:22" ht="12.75">
      <c r="A165" s="53"/>
      <c r="B165" s="13">
        <v>161</v>
      </c>
      <c r="C165" s="65" t="s">
        <v>372</v>
      </c>
      <c r="D165" s="33">
        <v>45</v>
      </c>
      <c r="E165" s="240">
        <v>1991</v>
      </c>
      <c r="F165" s="84">
        <v>2321.73</v>
      </c>
      <c r="G165" s="84">
        <v>2321.73</v>
      </c>
      <c r="H165" s="248">
        <v>5.182</v>
      </c>
      <c r="I165" s="248">
        <v>2.84</v>
      </c>
      <c r="J165" s="248">
        <v>2.35</v>
      </c>
      <c r="K165" s="248">
        <f>H165-N165</f>
        <v>2.2822000000000005</v>
      </c>
      <c r="L165" s="248">
        <f>H165-P165</f>
        <v>2.1957430000000007</v>
      </c>
      <c r="M165" s="248">
        <v>54</v>
      </c>
      <c r="N165" s="248">
        <f>M165*0.0537</f>
        <v>2.8998</v>
      </c>
      <c r="O165" s="248">
        <v>55.61</v>
      </c>
      <c r="P165" s="248">
        <f>O165*0.0537</f>
        <v>2.9862569999999997</v>
      </c>
      <c r="Q165" s="248">
        <f>J165*1000/D165</f>
        <v>52.22222222222222</v>
      </c>
      <c r="R165" s="248">
        <f>K165*1000/D165</f>
        <v>50.71555555555556</v>
      </c>
      <c r="S165" s="248">
        <f>L165*1000/D165</f>
        <v>48.79428888888891</v>
      </c>
      <c r="T165" s="252">
        <f>L165-J165</f>
        <v>-0.15425699999999942</v>
      </c>
      <c r="U165" s="252">
        <f>N165-P165</f>
        <v>-0.08645699999999978</v>
      </c>
      <c r="V165" s="252">
        <f>O165-M165</f>
        <v>1.6099999999999994</v>
      </c>
    </row>
    <row r="166" spans="1:22" ht="12.75">
      <c r="A166" s="53"/>
      <c r="B166" s="13">
        <v>162</v>
      </c>
      <c r="C166" s="11" t="s">
        <v>393</v>
      </c>
      <c r="D166" s="33">
        <v>50</v>
      </c>
      <c r="E166" s="240">
        <v>1971</v>
      </c>
      <c r="F166" s="84">
        <v>2518.19</v>
      </c>
      <c r="G166" s="84">
        <v>2518.19</v>
      </c>
      <c r="H166" s="254">
        <v>10.7</v>
      </c>
      <c r="I166" s="254">
        <v>4.45</v>
      </c>
      <c r="J166" s="254">
        <v>7.33</v>
      </c>
      <c r="K166" s="254">
        <v>6.672499999999999</v>
      </c>
      <c r="L166" s="254">
        <v>6.25364</v>
      </c>
      <c r="M166" s="254">
        <v>75</v>
      </c>
      <c r="N166" s="254">
        <v>4.0275</v>
      </c>
      <c r="O166" s="254">
        <v>82.8</v>
      </c>
      <c r="P166" s="254">
        <v>4.446359999999999</v>
      </c>
      <c r="Q166" s="254">
        <v>146.6</v>
      </c>
      <c r="R166" s="254">
        <v>133.45</v>
      </c>
      <c r="S166" s="254">
        <v>125.07279999999999</v>
      </c>
      <c r="T166" s="15">
        <v>-1.0763600000000002</v>
      </c>
      <c r="U166" s="15">
        <v>-0.41885999999999957</v>
      </c>
      <c r="V166" s="15">
        <v>7.799999999999997</v>
      </c>
    </row>
    <row r="167" spans="1:22" ht="12.75">
      <c r="A167" s="53"/>
      <c r="B167" s="13">
        <v>163</v>
      </c>
      <c r="C167" s="11" t="s">
        <v>394</v>
      </c>
      <c r="D167" s="33">
        <v>40</v>
      </c>
      <c r="E167" s="240">
        <v>1988</v>
      </c>
      <c r="F167" s="84">
        <v>2275.45</v>
      </c>
      <c r="G167" s="84">
        <v>2275.45</v>
      </c>
      <c r="H167" s="254">
        <v>8.3</v>
      </c>
      <c r="I167" s="254">
        <v>3.38</v>
      </c>
      <c r="J167" s="254">
        <v>5.87</v>
      </c>
      <c r="K167" s="254">
        <v>5.185400000000001</v>
      </c>
      <c r="L167" s="254">
        <v>5.454437</v>
      </c>
      <c r="M167" s="254">
        <v>58</v>
      </c>
      <c r="N167" s="254">
        <v>3.1146</v>
      </c>
      <c r="O167" s="254">
        <v>52.99</v>
      </c>
      <c r="P167" s="254">
        <v>2.845563</v>
      </c>
      <c r="Q167" s="254">
        <v>146.75</v>
      </c>
      <c r="R167" s="254">
        <v>129.63500000000005</v>
      </c>
      <c r="S167" s="254">
        <v>136.360925</v>
      </c>
      <c r="T167" s="15">
        <v>-0.4155629999999997</v>
      </c>
      <c r="U167" s="15">
        <v>0.26903699999999997</v>
      </c>
      <c r="V167" s="15">
        <v>-5.009999999999998</v>
      </c>
    </row>
    <row r="168" spans="1:22" ht="12.75">
      <c r="A168" s="53"/>
      <c r="B168" s="13">
        <v>164</v>
      </c>
      <c r="C168" s="11" t="s">
        <v>395</v>
      </c>
      <c r="D168" s="33">
        <v>45</v>
      </c>
      <c r="E168" s="240">
        <v>1975</v>
      </c>
      <c r="F168" s="84">
        <v>2329.7</v>
      </c>
      <c r="G168" s="84">
        <v>2329.7</v>
      </c>
      <c r="H168" s="254">
        <v>10.214</v>
      </c>
      <c r="I168" s="254">
        <v>3.54</v>
      </c>
      <c r="J168" s="254">
        <v>6.67</v>
      </c>
      <c r="K168" s="254">
        <v>5.918000000000001</v>
      </c>
      <c r="L168" s="254">
        <v>6.6698</v>
      </c>
      <c r="M168" s="254">
        <v>80</v>
      </c>
      <c r="N168" s="254">
        <v>4.295999999999999</v>
      </c>
      <c r="O168" s="254">
        <v>66</v>
      </c>
      <c r="P168" s="254">
        <v>3.5442</v>
      </c>
      <c r="Q168" s="254">
        <v>148.22222222222223</v>
      </c>
      <c r="R168" s="254">
        <v>131.51111111111112</v>
      </c>
      <c r="S168" s="254">
        <v>148.21777777777777</v>
      </c>
      <c r="T168" s="15">
        <v>-0.00019999999999953388</v>
      </c>
      <c r="U168" s="15">
        <v>0.7517999999999994</v>
      </c>
      <c r="V168" s="15">
        <v>-14</v>
      </c>
    </row>
    <row r="169" spans="1:22" ht="12.75">
      <c r="A169" s="53"/>
      <c r="B169" s="13">
        <v>165</v>
      </c>
      <c r="C169" s="11" t="s">
        <v>396</v>
      </c>
      <c r="D169" s="33">
        <v>40</v>
      </c>
      <c r="E169" s="33">
        <v>1979</v>
      </c>
      <c r="F169" s="84">
        <v>2234.35</v>
      </c>
      <c r="G169" s="84">
        <v>2234.35</v>
      </c>
      <c r="H169" s="254">
        <v>8.6</v>
      </c>
      <c r="I169" s="254">
        <v>2.63</v>
      </c>
      <c r="J169" s="254">
        <v>5.97</v>
      </c>
      <c r="K169" s="254">
        <v>5.0558</v>
      </c>
      <c r="L169" s="254">
        <v>5.9687</v>
      </c>
      <c r="M169" s="254">
        <v>66</v>
      </c>
      <c r="N169" s="254">
        <v>3.5442</v>
      </c>
      <c r="O169" s="254">
        <v>49</v>
      </c>
      <c r="P169" s="254">
        <v>2.6313</v>
      </c>
      <c r="Q169" s="254">
        <v>149.25</v>
      </c>
      <c r="R169" s="254">
        <v>126.39499999999998</v>
      </c>
      <c r="S169" s="254">
        <v>149.2175</v>
      </c>
      <c r="T169" s="15">
        <v>-0.0012999999999996348</v>
      </c>
      <c r="U169" s="15">
        <v>0.9129</v>
      </c>
      <c r="V169" s="15">
        <v>-17</v>
      </c>
    </row>
    <row r="170" spans="1:22" ht="12.75">
      <c r="A170" s="53"/>
      <c r="B170" s="13">
        <v>166</v>
      </c>
      <c r="C170" s="11" t="s">
        <v>399</v>
      </c>
      <c r="D170" s="41">
        <v>21</v>
      </c>
      <c r="E170" s="239">
        <v>1973</v>
      </c>
      <c r="F170" s="296">
        <v>928.97</v>
      </c>
      <c r="G170" s="84">
        <v>928.97</v>
      </c>
      <c r="H170" s="254">
        <v>4.91</v>
      </c>
      <c r="I170" s="254">
        <v>1.77</v>
      </c>
      <c r="J170" s="254">
        <v>3.14</v>
      </c>
      <c r="K170" s="254">
        <f>H170-N170</f>
        <v>2.9231000000000003</v>
      </c>
      <c r="L170" s="254">
        <f>H170-P170</f>
        <v>3.1379</v>
      </c>
      <c r="M170" s="254">
        <v>37</v>
      </c>
      <c r="N170" s="254">
        <f>M170*0.0537</f>
        <v>1.9868999999999999</v>
      </c>
      <c r="O170" s="254">
        <v>33</v>
      </c>
      <c r="P170" s="254">
        <f>O170*0.0537</f>
        <v>1.7721</v>
      </c>
      <c r="Q170" s="254">
        <f>J170*1000/D170</f>
        <v>149.52380952380952</v>
      </c>
      <c r="R170" s="254">
        <f>K170*1000/D170</f>
        <v>139.19523809523812</v>
      </c>
      <c r="S170" s="254">
        <f>L170*1000/D170</f>
        <v>149.42380952380952</v>
      </c>
      <c r="T170" s="15">
        <f>L170-J170</f>
        <v>-0.0020999999999999908</v>
      </c>
      <c r="U170" s="15">
        <f>N170-P170</f>
        <v>0.21479999999999988</v>
      </c>
      <c r="V170" s="15">
        <f>O170-M170</f>
        <v>-4</v>
      </c>
    </row>
    <row r="171" spans="1:22" ht="12.75">
      <c r="A171" s="53"/>
      <c r="B171" s="13">
        <v>167</v>
      </c>
      <c r="C171" s="11" t="s">
        <v>400</v>
      </c>
      <c r="D171" s="33">
        <v>19</v>
      </c>
      <c r="E171" s="240">
        <v>1981</v>
      </c>
      <c r="F171" s="84">
        <v>1053.79</v>
      </c>
      <c r="G171" s="84">
        <v>1006.41</v>
      </c>
      <c r="H171" s="84">
        <v>4.606</v>
      </c>
      <c r="I171" s="15">
        <v>1.72</v>
      </c>
      <c r="J171" s="254">
        <v>2.89</v>
      </c>
      <c r="K171" s="254">
        <f>H171-N171</f>
        <v>2.8339</v>
      </c>
      <c r="L171" s="254">
        <f>H171-P171</f>
        <v>2.8876</v>
      </c>
      <c r="M171" s="84">
        <v>33</v>
      </c>
      <c r="N171" s="254">
        <f>M171*0.0537</f>
        <v>1.7721</v>
      </c>
      <c r="O171" s="84">
        <v>32</v>
      </c>
      <c r="P171" s="254">
        <f>O171*0.0537</f>
        <v>1.7184</v>
      </c>
      <c r="Q171" s="254">
        <f>J171*1000/D171</f>
        <v>152.10526315789474</v>
      </c>
      <c r="R171" s="254">
        <f>K171*1000/D171</f>
        <v>149.15263157894734</v>
      </c>
      <c r="S171" s="254">
        <f>L171*1000/D171</f>
        <v>151.97894736842105</v>
      </c>
      <c r="T171" s="15">
        <f>L171-J171</f>
        <v>-0.0024000000000001798</v>
      </c>
      <c r="U171" s="15">
        <f>N171-P171</f>
        <v>0.05370000000000008</v>
      </c>
      <c r="V171" s="15">
        <f>O171-M171</f>
        <v>-1</v>
      </c>
    </row>
    <row r="172" spans="1:22" ht="12.75">
      <c r="A172" s="53"/>
      <c r="B172" s="13">
        <v>168</v>
      </c>
      <c r="C172" s="76" t="s">
        <v>404</v>
      </c>
      <c r="D172" s="31">
        <v>26</v>
      </c>
      <c r="E172" s="237">
        <v>2008</v>
      </c>
      <c r="F172" s="248">
        <v>1320.85</v>
      </c>
      <c r="G172" s="248">
        <v>1320.85</v>
      </c>
      <c r="H172" s="85">
        <v>2.137</v>
      </c>
      <c r="I172" s="252">
        <v>2.137</v>
      </c>
      <c r="J172" s="266">
        <v>0.301</v>
      </c>
      <c r="K172" s="252">
        <f>I172-N172</f>
        <v>0.30100000000000016</v>
      </c>
      <c r="L172" s="252">
        <f>I172-P172</f>
        <v>0.2038000000000002</v>
      </c>
      <c r="M172" s="248">
        <v>36</v>
      </c>
      <c r="N172" s="85">
        <f>M172*0.051</f>
        <v>1.8359999999999999</v>
      </c>
      <c r="O172" s="248">
        <v>36</v>
      </c>
      <c r="P172" s="252">
        <f>O172*0.0537</f>
        <v>1.9331999999999998</v>
      </c>
      <c r="Q172" s="248">
        <f>J172*1000/D172</f>
        <v>11.576923076923077</v>
      </c>
      <c r="R172" s="248">
        <f>K172*1000/D172</f>
        <v>11.576923076923084</v>
      </c>
      <c r="S172" s="248">
        <f>L172*1000/D172</f>
        <v>7.838461538461546</v>
      </c>
      <c r="T172" s="252">
        <f>L172-J172</f>
        <v>-0.09719999999999979</v>
      </c>
      <c r="U172" s="252">
        <f>N172-P172</f>
        <v>-0.09719999999999995</v>
      </c>
      <c r="V172" s="248">
        <f>O172-M172</f>
        <v>0</v>
      </c>
    </row>
    <row r="173" spans="1:22" ht="12.75">
      <c r="A173" s="53"/>
      <c r="B173" s="13">
        <v>169</v>
      </c>
      <c r="C173" s="76" t="s">
        <v>405</v>
      </c>
      <c r="D173" s="33">
        <v>60</v>
      </c>
      <c r="E173" s="240">
        <v>2010</v>
      </c>
      <c r="F173" s="84">
        <v>2572.68</v>
      </c>
      <c r="G173" s="84">
        <v>2572.68</v>
      </c>
      <c r="H173" s="85">
        <v>3.459</v>
      </c>
      <c r="I173" s="252">
        <f>H173</f>
        <v>3.459</v>
      </c>
      <c r="J173" s="266">
        <v>0.51966</v>
      </c>
      <c r="K173" s="252">
        <f>I173-N173</f>
        <v>0.39900000000000047</v>
      </c>
      <c r="L173" s="252">
        <f>I173-P173</f>
        <v>0.3640542</v>
      </c>
      <c r="M173" s="252">
        <v>60</v>
      </c>
      <c r="N173" s="85">
        <f>M173*0.051</f>
        <v>3.0599999999999996</v>
      </c>
      <c r="O173" s="85">
        <v>57.634</v>
      </c>
      <c r="P173" s="252">
        <f>O173*0.0537</f>
        <v>3.0949458</v>
      </c>
      <c r="Q173" s="248">
        <f>J173*1000/D173</f>
        <v>8.661</v>
      </c>
      <c r="R173" s="248">
        <f>K173*1000/D173</f>
        <v>6.6500000000000075</v>
      </c>
      <c r="S173" s="248">
        <f>L173*1000/D173</f>
        <v>6.06757</v>
      </c>
      <c r="T173" s="252">
        <f>L173-J173</f>
        <v>-0.15560580000000002</v>
      </c>
      <c r="U173" s="252">
        <f>N173-P173</f>
        <v>-0.03494580000000047</v>
      </c>
      <c r="V173" s="248">
        <f>O173-M173</f>
        <v>-2.3659999999999997</v>
      </c>
    </row>
    <row r="174" spans="1:22" ht="12.75">
      <c r="A174" s="53"/>
      <c r="B174" s="4">
        <v>170</v>
      </c>
      <c r="C174" s="76" t="s">
        <v>406</v>
      </c>
      <c r="D174" s="30">
        <v>50</v>
      </c>
      <c r="E174" s="238">
        <v>1992</v>
      </c>
      <c r="F174" s="248">
        <v>2466.06</v>
      </c>
      <c r="G174" s="248">
        <v>2466.06</v>
      </c>
      <c r="H174" s="85">
        <v>12.032</v>
      </c>
      <c r="I174" s="252">
        <f>H174</f>
        <v>12.032</v>
      </c>
      <c r="J174" s="266">
        <v>5.988</v>
      </c>
      <c r="K174" s="252">
        <f>I174-N174</f>
        <v>5.300000000000001</v>
      </c>
      <c r="L174" s="252">
        <f>I174-P174</f>
        <v>5.988065000000001</v>
      </c>
      <c r="M174" s="252">
        <v>132</v>
      </c>
      <c r="N174" s="85">
        <f>M174*0.051</f>
        <v>6.731999999999999</v>
      </c>
      <c r="O174" s="252">
        <v>112.55</v>
      </c>
      <c r="P174" s="252">
        <f>O174*0.0537</f>
        <v>6.043934999999999</v>
      </c>
      <c r="Q174" s="248">
        <f>J174*1000/D174</f>
        <v>119.76</v>
      </c>
      <c r="R174" s="248">
        <f>K174*1000/D174</f>
        <v>106.00000000000001</v>
      </c>
      <c r="S174" s="248">
        <f>L174*1000/D174</f>
        <v>119.7613</v>
      </c>
      <c r="T174" s="252">
        <f>L174-J174</f>
        <v>6.500000000020378E-05</v>
      </c>
      <c r="U174" s="252">
        <f>N174-P174</f>
        <v>0.6880649999999999</v>
      </c>
      <c r="V174" s="248">
        <f>O174-M174</f>
        <v>-19.450000000000003</v>
      </c>
    </row>
    <row r="175" spans="1:22" ht="12.75">
      <c r="A175" s="53"/>
      <c r="B175" s="4">
        <v>171</v>
      </c>
      <c r="C175" s="78" t="s">
        <v>410</v>
      </c>
      <c r="D175" s="33">
        <v>39</v>
      </c>
      <c r="E175" s="240">
        <v>1983</v>
      </c>
      <c r="F175" s="84">
        <v>2102.17</v>
      </c>
      <c r="G175" s="84">
        <v>2102.17</v>
      </c>
      <c r="H175" s="85">
        <v>8.92</v>
      </c>
      <c r="I175" s="15">
        <v>8.92</v>
      </c>
      <c r="J175" s="267">
        <v>4.01182</v>
      </c>
      <c r="K175" s="15">
        <v>2.902</v>
      </c>
      <c r="L175" s="15">
        <v>4.01182</v>
      </c>
      <c r="M175" s="254">
        <v>118</v>
      </c>
      <c r="N175" s="85">
        <v>6.018</v>
      </c>
      <c r="O175" s="254">
        <v>91.4</v>
      </c>
      <c r="P175" s="15">
        <v>4.90818</v>
      </c>
      <c r="Q175" s="254">
        <v>102.86717948717948</v>
      </c>
      <c r="R175" s="254">
        <v>74.41025641025641</v>
      </c>
      <c r="S175" s="254">
        <v>102.86717948717948</v>
      </c>
      <c r="T175" s="15">
        <v>0</v>
      </c>
      <c r="U175" s="15">
        <v>1.10982</v>
      </c>
      <c r="V175" s="254">
        <v>-26.599999999999994</v>
      </c>
    </row>
    <row r="176" spans="1:22" ht="12.75">
      <c r="A176" s="53"/>
      <c r="B176" s="4">
        <v>172</v>
      </c>
      <c r="C176" s="78" t="s">
        <v>411</v>
      </c>
      <c r="D176" s="33">
        <v>47</v>
      </c>
      <c r="E176" s="240">
        <v>1991</v>
      </c>
      <c r="F176" s="84">
        <v>2629.58</v>
      </c>
      <c r="G176" s="84">
        <v>2629.58</v>
      </c>
      <c r="H176" s="85">
        <v>10.25</v>
      </c>
      <c r="I176" s="15">
        <v>10.25</v>
      </c>
      <c r="J176" s="267">
        <v>4.3967</v>
      </c>
      <c r="K176" s="15">
        <v>4.130000000000001</v>
      </c>
      <c r="L176" s="15">
        <v>4.3967</v>
      </c>
      <c r="M176" s="254">
        <v>120</v>
      </c>
      <c r="N176" s="85">
        <v>6.119999999999999</v>
      </c>
      <c r="O176" s="254">
        <v>109</v>
      </c>
      <c r="P176" s="15">
        <v>5.8533</v>
      </c>
      <c r="Q176" s="254">
        <v>93.5468085106383</v>
      </c>
      <c r="R176" s="254">
        <v>87.87234042553193</v>
      </c>
      <c r="S176" s="254">
        <v>93.5468085106383</v>
      </c>
      <c r="T176" s="15">
        <v>0</v>
      </c>
      <c r="U176" s="15">
        <v>0.26669999999999927</v>
      </c>
      <c r="V176" s="254">
        <v>-11</v>
      </c>
    </row>
    <row r="177" spans="1:22" ht="12.75">
      <c r="A177" s="53"/>
      <c r="B177" s="4">
        <v>173</v>
      </c>
      <c r="C177" s="78" t="s">
        <v>412</v>
      </c>
      <c r="D177" s="33">
        <v>73</v>
      </c>
      <c r="E177" s="240">
        <v>1989</v>
      </c>
      <c r="F177" s="84">
        <v>4230.78</v>
      </c>
      <c r="G177" s="84">
        <v>4230.78</v>
      </c>
      <c r="H177" s="85">
        <v>17.098</v>
      </c>
      <c r="I177" s="15">
        <v>17.098</v>
      </c>
      <c r="J177" s="267">
        <v>9.315</v>
      </c>
      <c r="K177" s="15">
        <v>7.764999999999999</v>
      </c>
      <c r="L177" s="15">
        <v>9.311499999999999</v>
      </c>
      <c r="M177" s="254">
        <v>183</v>
      </c>
      <c r="N177" s="85">
        <v>9.333</v>
      </c>
      <c r="O177" s="254">
        <v>145</v>
      </c>
      <c r="P177" s="15">
        <v>7.786499999999999</v>
      </c>
      <c r="Q177" s="254">
        <v>127.6027397260274</v>
      </c>
      <c r="R177" s="254">
        <v>106.36986301369862</v>
      </c>
      <c r="S177" s="254">
        <v>127.55479452054792</v>
      </c>
      <c r="T177" s="15">
        <v>-0.0035000000000007248</v>
      </c>
      <c r="U177" s="15">
        <v>1.5465000000000009</v>
      </c>
      <c r="V177" s="254">
        <v>-38</v>
      </c>
    </row>
    <row r="178" spans="1:22" ht="12.75">
      <c r="A178" s="53"/>
      <c r="B178" s="4">
        <v>174</v>
      </c>
      <c r="C178" s="78" t="s">
        <v>413</v>
      </c>
      <c r="D178" s="33">
        <v>9</v>
      </c>
      <c r="E178" s="240">
        <v>1990</v>
      </c>
      <c r="F178" s="84">
        <v>398.33</v>
      </c>
      <c r="G178" s="84">
        <v>398.33</v>
      </c>
      <c r="H178" s="85">
        <v>1.46</v>
      </c>
      <c r="I178" s="15">
        <v>1.46</v>
      </c>
      <c r="J178" s="267">
        <v>0.3323</v>
      </c>
      <c r="K178" s="15">
        <v>0.18500000000000005</v>
      </c>
      <c r="L178" s="15">
        <v>0.33230000000000004</v>
      </c>
      <c r="M178" s="254">
        <v>25</v>
      </c>
      <c r="N178" s="85">
        <v>1.275</v>
      </c>
      <c r="O178" s="254">
        <v>21</v>
      </c>
      <c r="P178" s="15">
        <v>1.1277</v>
      </c>
      <c r="Q178" s="254">
        <v>36.922222222222224</v>
      </c>
      <c r="R178" s="254">
        <v>20.55555555555556</v>
      </c>
      <c r="S178" s="254">
        <v>36.92222222222223</v>
      </c>
      <c r="T178" s="15">
        <v>0</v>
      </c>
      <c r="U178" s="15">
        <v>0.1473</v>
      </c>
      <c r="V178" s="254">
        <v>-4</v>
      </c>
    </row>
    <row r="179" spans="1:22" ht="12.75">
      <c r="A179" s="53"/>
      <c r="B179" s="4">
        <v>175</v>
      </c>
      <c r="C179" s="78" t="s">
        <v>414</v>
      </c>
      <c r="D179" s="33">
        <v>12</v>
      </c>
      <c r="E179" s="240">
        <v>1983</v>
      </c>
      <c r="F179" s="84">
        <v>718.53</v>
      </c>
      <c r="G179" s="84">
        <v>718.53</v>
      </c>
      <c r="H179" s="85">
        <v>2.57</v>
      </c>
      <c r="I179" s="15">
        <v>2.57</v>
      </c>
      <c r="J179" s="267">
        <v>1.2275</v>
      </c>
      <c r="K179" s="15">
        <v>1.04</v>
      </c>
      <c r="L179" s="15">
        <v>1.2274999999999998</v>
      </c>
      <c r="M179" s="254">
        <v>30</v>
      </c>
      <c r="N179" s="85">
        <v>1.5299999999999998</v>
      </c>
      <c r="O179" s="254">
        <v>25</v>
      </c>
      <c r="P179" s="15">
        <v>1.3425</v>
      </c>
      <c r="Q179" s="254">
        <v>102.29166666666667</v>
      </c>
      <c r="R179" s="254">
        <v>86.66666666666667</v>
      </c>
      <c r="S179" s="254">
        <v>102.29166666666664</v>
      </c>
      <c r="T179" s="15">
        <v>0</v>
      </c>
      <c r="U179" s="15">
        <v>0.18749999999999978</v>
      </c>
      <c r="V179" s="254">
        <v>-5</v>
      </c>
    </row>
    <row r="180" spans="1:22" ht="12.75">
      <c r="A180" s="53"/>
      <c r="B180" s="4">
        <v>176</v>
      </c>
      <c r="C180" s="78" t="s">
        <v>415</v>
      </c>
      <c r="D180" s="33">
        <v>25</v>
      </c>
      <c r="E180" s="33">
        <v>1983</v>
      </c>
      <c r="F180" s="15">
        <v>1352.05</v>
      </c>
      <c r="G180" s="15">
        <v>1352.05</v>
      </c>
      <c r="H180" s="85">
        <v>5.757</v>
      </c>
      <c r="I180" s="15">
        <v>5.757</v>
      </c>
      <c r="J180" s="267">
        <v>3.4479</v>
      </c>
      <c r="K180" s="15">
        <v>1.983</v>
      </c>
      <c r="L180" s="15">
        <v>3.4478999999999997</v>
      </c>
      <c r="M180" s="15">
        <v>74</v>
      </c>
      <c r="N180" s="85">
        <v>3.7739999999999996</v>
      </c>
      <c r="O180" s="15">
        <v>43</v>
      </c>
      <c r="P180" s="15">
        <v>2.3091</v>
      </c>
      <c r="Q180" s="254">
        <v>137.916</v>
      </c>
      <c r="R180" s="254">
        <v>79.32</v>
      </c>
      <c r="S180" s="254">
        <v>137.916</v>
      </c>
      <c r="T180" s="15">
        <v>0</v>
      </c>
      <c r="U180" s="15">
        <v>1.4648999999999996</v>
      </c>
      <c r="V180" s="254">
        <v>-31</v>
      </c>
    </row>
    <row r="181" spans="1:22" ht="12.75">
      <c r="A181" s="53"/>
      <c r="B181" s="4">
        <v>177</v>
      </c>
      <c r="C181" s="11" t="s">
        <v>440</v>
      </c>
      <c r="D181" s="84">
        <v>30</v>
      </c>
      <c r="E181" s="84">
        <v>1987</v>
      </c>
      <c r="F181" s="84">
        <v>1509.61</v>
      </c>
      <c r="G181" s="84">
        <v>1453.73</v>
      </c>
      <c r="H181" s="84">
        <v>6.825</v>
      </c>
      <c r="I181" s="15">
        <v>6.825</v>
      </c>
      <c r="J181" s="84">
        <v>4.8</v>
      </c>
      <c r="K181" s="15">
        <v>4.479000000000001</v>
      </c>
      <c r="L181" s="84">
        <v>4.785</v>
      </c>
      <c r="M181" s="84">
        <v>46</v>
      </c>
      <c r="N181" s="85">
        <v>2.3459999999999996</v>
      </c>
      <c r="O181" s="84">
        <v>40</v>
      </c>
      <c r="P181" s="15">
        <v>2.04</v>
      </c>
      <c r="Q181" s="254">
        <v>160</v>
      </c>
      <c r="R181" s="254">
        <v>149.30000000000004</v>
      </c>
      <c r="S181" s="254">
        <v>159.5</v>
      </c>
      <c r="T181" s="15">
        <v>-0.01499999999999968</v>
      </c>
      <c r="U181" s="15">
        <v>0.3059999999999996</v>
      </c>
      <c r="V181" s="254">
        <v>-6</v>
      </c>
    </row>
    <row r="182" spans="1:22" ht="12.75">
      <c r="A182" s="53"/>
      <c r="B182" s="4">
        <v>178</v>
      </c>
      <c r="C182" s="11" t="s">
        <v>441</v>
      </c>
      <c r="D182" s="84">
        <v>34</v>
      </c>
      <c r="E182" s="84">
        <v>1973</v>
      </c>
      <c r="F182" s="84">
        <v>1759.84</v>
      </c>
      <c r="G182" s="84">
        <v>1759.84</v>
      </c>
      <c r="H182" s="84">
        <v>7.31</v>
      </c>
      <c r="I182" s="15">
        <v>7.31</v>
      </c>
      <c r="J182" s="84">
        <v>5.14</v>
      </c>
      <c r="K182" s="15">
        <v>4.555999999999999</v>
      </c>
      <c r="L182" s="85">
        <v>4.6325</v>
      </c>
      <c r="M182" s="84">
        <v>54</v>
      </c>
      <c r="N182" s="85">
        <v>2.754</v>
      </c>
      <c r="O182" s="86">
        <v>52.5</v>
      </c>
      <c r="P182" s="15">
        <v>2.6774999999999998</v>
      </c>
      <c r="Q182" s="254">
        <v>151.1764705882353</v>
      </c>
      <c r="R182" s="254">
        <v>133.99999999999997</v>
      </c>
      <c r="S182" s="254">
        <v>136.25</v>
      </c>
      <c r="T182" s="15">
        <v>-0.5074999999999994</v>
      </c>
      <c r="U182" s="15">
        <v>0.07650000000000023</v>
      </c>
      <c r="V182" s="254">
        <v>-1.5</v>
      </c>
    </row>
    <row r="183" spans="1:22" ht="12.75">
      <c r="A183" s="53"/>
      <c r="B183" s="4">
        <v>179</v>
      </c>
      <c r="C183" s="11" t="s">
        <v>442</v>
      </c>
      <c r="D183" s="84">
        <v>45</v>
      </c>
      <c r="E183" s="84">
        <v>1994</v>
      </c>
      <c r="F183" s="84">
        <v>2574.26</v>
      </c>
      <c r="G183" s="84">
        <v>2574.26</v>
      </c>
      <c r="H183" s="84">
        <v>9.678</v>
      </c>
      <c r="I183" s="15">
        <v>9.678</v>
      </c>
      <c r="J183" s="84">
        <v>7.2</v>
      </c>
      <c r="K183" s="15">
        <v>6.312000000000001</v>
      </c>
      <c r="L183" s="84">
        <v>5.955</v>
      </c>
      <c r="M183" s="84">
        <v>66</v>
      </c>
      <c r="N183" s="85">
        <v>3.3659999999999997</v>
      </c>
      <c r="O183" s="84">
        <v>73</v>
      </c>
      <c r="P183" s="15">
        <v>3.723</v>
      </c>
      <c r="Q183" s="254">
        <v>160</v>
      </c>
      <c r="R183" s="254">
        <v>140.26666666666668</v>
      </c>
      <c r="S183" s="254">
        <v>132.33333333333334</v>
      </c>
      <c r="T183" s="15">
        <v>-1.245</v>
      </c>
      <c r="U183" s="15">
        <v>-0.3570000000000002</v>
      </c>
      <c r="V183" s="254">
        <v>7</v>
      </c>
    </row>
    <row r="184" spans="1:22" ht="12.75">
      <c r="A184" s="53"/>
      <c r="B184" s="4">
        <v>180</v>
      </c>
      <c r="C184" s="11" t="s">
        <v>445</v>
      </c>
      <c r="D184" s="84">
        <v>9</v>
      </c>
      <c r="E184" s="84">
        <v>1968</v>
      </c>
      <c r="F184" s="254">
        <v>412.22</v>
      </c>
      <c r="G184" s="254">
        <v>412.22</v>
      </c>
      <c r="H184" s="84">
        <v>1.944</v>
      </c>
      <c r="I184" s="15">
        <f>H184</f>
        <v>1.944</v>
      </c>
      <c r="J184" s="84">
        <v>1.44</v>
      </c>
      <c r="K184" s="15">
        <f>I184-N184</f>
        <v>1.2810000000000001</v>
      </c>
      <c r="L184" s="84">
        <v>1.383</v>
      </c>
      <c r="M184" s="84">
        <v>13</v>
      </c>
      <c r="N184" s="85">
        <f>M184*0.051</f>
        <v>0.6629999999999999</v>
      </c>
      <c r="O184" s="84">
        <v>11</v>
      </c>
      <c r="P184" s="15">
        <f>O184*0.051</f>
        <v>0.5609999999999999</v>
      </c>
      <c r="Q184" s="254">
        <f>J184*1000/D184</f>
        <v>160</v>
      </c>
      <c r="R184" s="254">
        <f>K184*1000/D184</f>
        <v>142.33333333333337</v>
      </c>
      <c r="S184" s="254">
        <f>L184*1000/D184</f>
        <v>153.66666666666666</v>
      </c>
      <c r="T184" s="15">
        <f>L184-J184</f>
        <v>-0.05699999999999994</v>
      </c>
      <c r="U184" s="15">
        <f>N184-P184</f>
        <v>0.10199999999999998</v>
      </c>
      <c r="V184" s="254">
        <f>O184-M184</f>
        <v>-2</v>
      </c>
    </row>
    <row r="185" spans="1:22" ht="12.75">
      <c r="A185" s="53"/>
      <c r="B185" s="4">
        <v>181</v>
      </c>
      <c r="C185" s="76" t="s">
        <v>455</v>
      </c>
      <c r="D185" s="87">
        <v>120</v>
      </c>
      <c r="E185" s="30" t="s">
        <v>25</v>
      </c>
      <c r="F185" s="250">
        <v>5688.93</v>
      </c>
      <c r="G185" s="250">
        <v>5688.93</v>
      </c>
      <c r="H185" s="250">
        <v>20.54</v>
      </c>
      <c r="I185" s="252">
        <f>H185</f>
        <v>20.54</v>
      </c>
      <c r="J185" s="248">
        <v>19.04</v>
      </c>
      <c r="K185" s="252">
        <f>I185-N185</f>
        <v>8.3753</v>
      </c>
      <c r="L185" s="252">
        <f>I185-P185</f>
        <v>9.8921852</v>
      </c>
      <c r="M185" s="250">
        <v>230</v>
      </c>
      <c r="N185" s="253">
        <f>M185*0.05289</f>
        <v>12.1647</v>
      </c>
      <c r="O185" s="250">
        <v>201.32</v>
      </c>
      <c r="P185" s="252">
        <f>O185*0.05289</f>
        <v>10.647814799999999</v>
      </c>
      <c r="Q185" s="248">
        <f>J185*1000/D185</f>
        <v>158.66666666666666</v>
      </c>
      <c r="R185" s="248">
        <f>K185*1000/D185</f>
        <v>69.79416666666665</v>
      </c>
      <c r="S185" s="248">
        <f>L185*1000/D185</f>
        <v>82.43487666666667</v>
      </c>
      <c r="T185" s="252">
        <f>L185-J185</f>
        <v>-9.147814799999999</v>
      </c>
      <c r="U185" s="252">
        <f>N185-P185</f>
        <v>1.5168852000000008</v>
      </c>
      <c r="V185" s="248">
        <f>O185-M185</f>
        <v>-28.680000000000007</v>
      </c>
    </row>
    <row r="186" spans="1:22" ht="12.75">
      <c r="A186" s="53"/>
      <c r="B186" s="4">
        <v>182</v>
      </c>
      <c r="C186" s="76" t="s">
        <v>456</v>
      </c>
      <c r="D186" s="87">
        <v>45</v>
      </c>
      <c r="E186" s="238" t="s">
        <v>25</v>
      </c>
      <c r="F186" s="250">
        <v>2313.97</v>
      </c>
      <c r="G186" s="250">
        <v>2313.97</v>
      </c>
      <c r="H186" s="250">
        <v>8.8</v>
      </c>
      <c r="I186" s="252">
        <f aca="true" t="shared" si="98" ref="I186:I211">H186</f>
        <v>8.8</v>
      </c>
      <c r="J186" s="248">
        <v>7.2</v>
      </c>
      <c r="K186" s="252">
        <f aca="true" t="shared" si="99" ref="K186:K211">I186-N186</f>
        <v>5.097700000000001</v>
      </c>
      <c r="L186" s="252">
        <f aca="true" t="shared" si="100" ref="L186:L211">I186-P186</f>
        <v>4.1456800000000005</v>
      </c>
      <c r="M186" s="250">
        <v>70</v>
      </c>
      <c r="N186" s="253">
        <f aca="true" t="shared" si="101" ref="N186:N194">M186*0.05289</f>
        <v>3.7023</v>
      </c>
      <c r="O186" s="250">
        <v>88</v>
      </c>
      <c r="P186" s="252">
        <f aca="true" t="shared" si="102" ref="P186:P194">O186*0.05289</f>
        <v>4.65432</v>
      </c>
      <c r="Q186" s="248">
        <f aca="true" t="shared" si="103" ref="Q186:Q211">J186*1000/D186</f>
        <v>160</v>
      </c>
      <c r="R186" s="248">
        <f aca="true" t="shared" si="104" ref="R186:R211">K186*1000/D186</f>
        <v>113.28222222222225</v>
      </c>
      <c r="S186" s="248">
        <f aca="true" t="shared" si="105" ref="S186:S211">L186*1000/D186</f>
        <v>92.12622222222222</v>
      </c>
      <c r="T186" s="252">
        <f aca="true" t="shared" si="106" ref="T186:T211">L186-J186</f>
        <v>-3.0543199999999997</v>
      </c>
      <c r="U186" s="252">
        <f aca="true" t="shared" si="107" ref="U186:U211">N186-P186</f>
        <v>-0.9520200000000001</v>
      </c>
      <c r="V186" s="248">
        <f aca="true" t="shared" si="108" ref="V186:V211">O186-M186</f>
        <v>18</v>
      </c>
    </row>
    <row r="187" spans="1:22" ht="12.75">
      <c r="A187" s="53"/>
      <c r="B187" s="4">
        <v>183</v>
      </c>
      <c r="C187" s="76" t="s">
        <v>454</v>
      </c>
      <c r="D187" s="87">
        <v>45</v>
      </c>
      <c r="E187" s="238" t="s">
        <v>25</v>
      </c>
      <c r="F187" s="250">
        <v>2339.15</v>
      </c>
      <c r="G187" s="250">
        <v>2339.15</v>
      </c>
      <c r="H187" s="250">
        <v>8.89</v>
      </c>
      <c r="I187" s="252">
        <f t="shared" si="98"/>
        <v>8.89</v>
      </c>
      <c r="J187" s="248">
        <v>7.2</v>
      </c>
      <c r="K187" s="252">
        <f t="shared" si="99"/>
        <v>4.288570000000001</v>
      </c>
      <c r="L187" s="252">
        <f t="shared" si="100"/>
        <v>4.2192841</v>
      </c>
      <c r="M187" s="250">
        <v>87</v>
      </c>
      <c r="N187" s="253">
        <f t="shared" si="101"/>
        <v>4.60143</v>
      </c>
      <c r="O187" s="250">
        <v>88.31</v>
      </c>
      <c r="P187" s="252">
        <f t="shared" si="102"/>
        <v>4.6707159</v>
      </c>
      <c r="Q187" s="248">
        <f t="shared" si="103"/>
        <v>160</v>
      </c>
      <c r="R187" s="248">
        <f t="shared" si="104"/>
        <v>95.30155555555557</v>
      </c>
      <c r="S187" s="248">
        <f t="shared" si="105"/>
        <v>93.76186888888891</v>
      </c>
      <c r="T187" s="252">
        <f t="shared" si="106"/>
        <v>-2.9807159</v>
      </c>
      <c r="U187" s="252">
        <f t="shared" si="107"/>
        <v>-0.06928590000000057</v>
      </c>
      <c r="V187" s="248">
        <f t="shared" si="108"/>
        <v>1.3100000000000023</v>
      </c>
    </row>
    <row r="188" spans="1:22" ht="12.75">
      <c r="A188" s="53"/>
      <c r="B188" s="4">
        <v>184</v>
      </c>
      <c r="C188" s="76" t="s">
        <v>457</v>
      </c>
      <c r="D188" s="87">
        <v>20</v>
      </c>
      <c r="E188" s="238" t="s">
        <v>25</v>
      </c>
      <c r="F188" s="250">
        <v>899.93</v>
      </c>
      <c r="G188" s="250">
        <v>899.93</v>
      </c>
      <c r="H188" s="250">
        <v>3.21</v>
      </c>
      <c r="I188" s="252">
        <f t="shared" si="98"/>
        <v>3.21</v>
      </c>
      <c r="J188" s="248">
        <v>3.2</v>
      </c>
      <c r="K188" s="252">
        <f t="shared" si="99"/>
        <v>1.99353</v>
      </c>
      <c r="L188" s="252">
        <f t="shared" si="100"/>
        <v>1.99353</v>
      </c>
      <c r="M188" s="250">
        <v>23</v>
      </c>
      <c r="N188" s="253">
        <f t="shared" si="101"/>
        <v>1.21647</v>
      </c>
      <c r="O188" s="250">
        <v>23</v>
      </c>
      <c r="P188" s="252">
        <f t="shared" si="102"/>
        <v>1.21647</v>
      </c>
      <c r="Q188" s="248">
        <f t="shared" si="103"/>
        <v>160</v>
      </c>
      <c r="R188" s="248">
        <f t="shared" si="104"/>
        <v>99.6765</v>
      </c>
      <c r="S188" s="248">
        <f t="shared" si="105"/>
        <v>99.6765</v>
      </c>
      <c r="T188" s="252">
        <f t="shared" si="106"/>
        <v>-1.2064700000000002</v>
      </c>
      <c r="U188" s="252">
        <f t="shared" si="107"/>
        <v>0</v>
      </c>
      <c r="V188" s="248">
        <f t="shared" si="108"/>
        <v>0</v>
      </c>
    </row>
    <row r="189" spans="1:22" ht="12.75">
      <c r="A189" s="53"/>
      <c r="B189" s="4">
        <v>185</v>
      </c>
      <c r="C189" s="76" t="s">
        <v>458</v>
      </c>
      <c r="D189" s="87">
        <v>61</v>
      </c>
      <c r="E189" s="238" t="s">
        <v>25</v>
      </c>
      <c r="F189" s="250">
        <v>2737.01</v>
      </c>
      <c r="G189" s="250">
        <v>2737.01</v>
      </c>
      <c r="H189" s="250">
        <v>11.35</v>
      </c>
      <c r="I189" s="252">
        <f t="shared" si="98"/>
        <v>11.35</v>
      </c>
      <c r="J189" s="248">
        <v>9.6</v>
      </c>
      <c r="K189" s="252">
        <f t="shared" si="99"/>
        <v>5.79655</v>
      </c>
      <c r="L189" s="252">
        <f t="shared" si="100"/>
        <v>6.6242785</v>
      </c>
      <c r="M189" s="250">
        <v>105</v>
      </c>
      <c r="N189" s="253">
        <f t="shared" si="101"/>
        <v>5.55345</v>
      </c>
      <c r="O189" s="250">
        <v>89.35</v>
      </c>
      <c r="P189" s="252">
        <f t="shared" si="102"/>
        <v>4.7257215</v>
      </c>
      <c r="Q189" s="248">
        <f t="shared" si="103"/>
        <v>157.37704918032787</v>
      </c>
      <c r="R189" s="248">
        <f t="shared" si="104"/>
        <v>95.02540983606558</v>
      </c>
      <c r="S189" s="248">
        <f t="shared" si="105"/>
        <v>108.59472950819672</v>
      </c>
      <c r="T189" s="252">
        <f t="shared" si="106"/>
        <v>-2.9757214999999997</v>
      </c>
      <c r="U189" s="252">
        <f t="shared" si="107"/>
        <v>0.8277285000000001</v>
      </c>
      <c r="V189" s="248">
        <f t="shared" si="108"/>
        <v>-15.650000000000006</v>
      </c>
    </row>
    <row r="190" spans="1:22" ht="12.75">
      <c r="A190" s="53"/>
      <c r="B190" s="4">
        <v>186</v>
      </c>
      <c r="C190" s="76" t="s">
        <v>459</v>
      </c>
      <c r="D190" s="87">
        <v>45</v>
      </c>
      <c r="E190" s="238" t="s">
        <v>25</v>
      </c>
      <c r="F190" s="250">
        <v>2319.88</v>
      </c>
      <c r="G190" s="250">
        <v>2319.88</v>
      </c>
      <c r="H190" s="250">
        <v>9.34</v>
      </c>
      <c r="I190" s="252">
        <f t="shared" si="98"/>
        <v>9.34</v>
      </c>
      <c r="J190" s="248">
        <v>7.2</v>
      </c>
      <c r="K190" s="252">
        <f t="shared" si="99"/>
        <v>4.52701</v>
      </c>
      <c r="L190" s="252">
        <f t="shared" si="100"/>
        <v>4.970228199999999</v>
      </c>
      <c r="M190" s="250">
        <v>91</v>
      </c>
      <c r="N190" s="253">
        <f t="shared" si="101"/>
        <v>4.81299</v>
      </c>
      <c r="O190" s="250">
        <v>82.62</v>
      </c>
      <c r="P190" s="252">
        <f t="shared" si="102"/>
        <v>4.3697718000000005</v>
      </c>
      <c r="Q190" s="248">
        <f t="shared" si="103"/>
        <v>160</v>
      </c>
      <c r="R190" s="248">
        <f t="shared" si="104"/>
        <v>100.6002222222222</v>
      </c>
      <c r="S190" s="248">
        <f t="shared" si="105"/>
        <v>110.44951555555555</v>
      </c>
      <c r="T190" s="252">
        <f t="shared" si="106"/>
        <v>-2.229771800000001</v>
      </c>
      <c r="U190" s="252">
        <f t="shared" si="107"/>
        <v>0.44321819999999956</v>
      </c>
      <c r="V190" s="248">
        <f t="shared" si="108"/>
        <v>-8.379999999999995</v>
      </c>
    </row>
    <row r="191" spans="1:22" ht="12.75">
      <c r="A191" s="53"/>
      <c r="B191" s="4">
        <v>187</v>
      </c>
      <c r="C191" s="76" t="s">
        <v>460</v>
      </c>
      <c r="D191" s="87">
        <v>101</v>
      </c>
      <c r="E191" s="238" t="s">
        <v>25</v>
      </c>
      <c r="F191" s="250">
        <v>4440.66</v>
      </c>
      <c r="G191" s="250">
        <v>4440.66</v>
      </c>
      <c r="H191" s="250">
        <v>20.2</v>
      </c>
      <c r="I191" s="252">
        <f t="shared" si="98"/>
        <v>20.2</v>
      </c>
      <c r="J191" s="248">
        <v>16</v>
      </c>
      <c r="K191" s="252">
        <f t="shared" si="99"/>
        <v>10.626909999999999</v>
      </c>
      <c r="L191" s="252">
        <f t="shared" si="100"/>
        <v>11.4736789</v>
      </c>
      <c r="M191" s="250">
        <v>181</v>
      </c>
      <c r="N191" s="253">
        <f t="shared" si="101"/>
        <v>9.57309</v>
      </c>
      <c r="O191" s="250">
        <v>164.99</v>
      </c>
      <c r="P191" s="252">
        <f t="shared" si="102"/>
        <v>8.7263211</v>
      </c>
      <c r="Q191" s="248">
        <f t="shared" si="103"/>
        <v>158.41584158415841</v>
      </c>
      <c r="R191" s="248">
        <f t="shared" si="104"/>
        <v>105.21693069306929</v>
      </c>
      <c r="S191" s="248">
        <f t="shared" si="105"/>
        <v>113.6007811881188</v>
      </c>
      <c r="T191" s="252">
        <f t="shared" si="106"/>
        <v>-4.5263211000000005</v>
      </c>
      <c r="U191" s="252">
        <f t="shared" si="107"/>
        <v>0.8467689000000007</v>
      </c>
      <c r="V191" s="248">
        <f t="shared" si="108"/>
        <v>-16.00999999999999</v>
      </c>
    </row>
    <row r="192" spans="1:22" ht="12.75">
      <c r="A192" s="53"/>
      <c r="B192" s="4">
        <v>188</v>
      </c>
      <c r="C192" s="76" t="s">
        <v>461</v>
      </c>
      <c r="D192" s="87">
        <v>30</v>
      </c>
      <c r="E192" s="238" t="s">
        <v>25</v>
      </c>
      <c r="F192" s="250">
        <v>1498.7</v>
      </c>
      <c r="G192" s="250">
        <v>1498.7</v>
      </c>
      <c r="H192" s="250">
        <v>6.65</v>
      </c>
      <c r="I192" s="252">
        <f t="shared" si="98"/>
        <v>6.65</v>
      </c>
      <c r="J192" s="248">
        <v>4.8</v>
      </c>
      <c r="K192" s="252">
        <f t="shared" si="99"/>
        <v>3.0534800000000004</v>
      </c>
      <c r="L192" s="252">
        <f t="shared" si="100"/>
        <v>3.6802265000000003</v>
      </c>
      <c r="M192" s="250">
        <v>68</v>
      </c>
      <c r="N192" s="253">
        <f t="shared" si="101"/>
        <v>3.59652</v>
      </c>
      <c r="O192" s="250">
        <v>56.15</v>
      </c>
      <c r="P192" s="252">
        <f t="shared" si="102"/>
        <v>2.9697735</v>
      </c>
      <c r="Q192" s="248">
        <f t="shared" si="103"/>
        <v>160</v>
      </c>
      <c r="R192" s="248">
        <f t="shared" si="104"/>
        <v>101.78266666666669</v>
      </c>
      <c r="S192" s="248">
        <f t="shared" si="105"/>
        <v>122.67421666666668</v>
      </c>
      <c r="T192" s="252">
        <f t="shared" si="106"/>
        <v>-1.1197734999999995</v>
      </c>
      <c r="U192" s="252">
        <f t="shared" si="107"/>
        <v>0.6267464999999999</v>
      </c>
      <c r="V192" s="248">
        <f t="shared" si="108"/>
        <v>-11.850000000000001</v>
      </c>
    </row>
    <row r="193" spans="1:22" ht="12.75">
      <c r="A193" s="53"/>
      <c r="B193" s="4">
        <v>189</v>
      </c>
      <c r="C193" s="76" t="s">
        <v>462</v>
      </c>
      <c r="D193" s="87">
        <v>44</v>
      </c>
      <c r="E193" s="238" t="s">
        <v>25</v>
      </c>
      <c r="F193" s="250">
        <v>2249.78</v>
      </c>
      <c r="G193" s="250">
        <v>2249.78</v>
      </c>
      <c r="H193" s="250">
        <v>9.14</v>
      </c>
      <c r="I193" s="252">
        <f t="shared" si="98"/>
        <v>9.14</v>
      </c>
      <c r="J193" s="248">
        <v>7.04</v>
      </c>
      <c r="K193" s="252">
        <f t="shared" si="99"/>
        <v>5.7021500000000005</v>
      </c>
      <c r="L193" s="252">
        <f t="shared" si="100"/>
        <v>6.040117100000001</v>
      </c>
      <c r="M193" s="250">
        <v>65</v>
      </c>
      <c r="N193" s="253">
        <f t="shared" si="101"/>
        <v>3.43785</v>
      </c>
      <c r="O193" s="250">
        <v>58.61</v>
      </c>
      <c r="P193" s="252">
        <f t="shared" si="102"/>
        <v>3.0998829</v>
      </c>
      <c r="Q193" s="248">
        <f t="shared" si="103"/>
        <v>160</v>
      </c>
      <c r="R193" s="248">
        <f t="shared" si="104"/>
        <v>129.59431818181818</v>
      </c>
      <c r="S193" s="248">
        <f t="shared" si="105"/>
        <v>137.27538863636366</v>
      </c>
      <c r="T193" s="252">
        <f t="shared" si="106"/>
        <v>-0.9998828999999994</v>
      </c>
      <c r="U193" s="252">
        <f t="shared" si="107"/>
        <v>0.3379671000000002</v>
      </c>
      <c r="V193" s="248">
        <f t="shared" si="108"/>
        <v>-6.390000000000001</v>
      </c>
    </row>
    <row r="194" spans="1:22" ht="12.75">
      <c r="A194" s="53"/>
      <c r="B194" s="4">
        <v>190</v>
      </c>
      <c r="C194" s="78" t="s">
        <v>463</v>
      </c>
      <c r="D194" s="87">
        <v>55</v>
      </c>
      <c r="E194" s="33" t="s">
        <v>25</v>
      </c>
      <c r="F194" s="250">
        <v>2960.34</v>
      </c>
      <c r="G194" s="250">
        <v>2960.34</v>
      </c>
      <c r="H194" s="250">
        <v>12.75</v>
      </c>
      <c r="I194" s="252">
        <f t="shared" si="98"/>
        <v>12.75</v>
      </c>
      <c r="J194" s="248">
        <v>8.8</v>
      </c>
      <c r="K194" s="252">
        <f t="shared" si="99"/>
        <v>7.30233</v>
      </c>
      <c r="L194" s="252">
        <f t="shared" si="100"/>
        <v>7.942298999999999</v>
      </c>
      <c r="M194" s="250">
        <v>103</v>
      </c>
      <c r="N194" s="253">
        <f t="shared" si="101"/>
        <v>5.44767</v>
      </c>
      <c r="O194" s="250">
        <v>90.9</v>
      </c>
      <c r="P194" s="252">
        <f t="shared" si="102"/>
        <v>4.807701000000001</v>
      </c>
      <c r="Q194" s="248">
        <f t="shared" si="103"/>
        <v>160</v>
      </c>
      <c r="R194" s="248">
        <f t="shared" si="104"/>
        <v>132.76963636363638</v>
      </c>
      <c r="S194" s="248">
        <f t="shared" si="105"/>
        <v>144.40543636363634</v>
      </c>
      <c r="T194" s="252">
        <f t="shared" si="106"/>
        <v>-0.8577010000000014</v>
      </c>
      <c r="U194" s="252">
        <f t="shared" si="107"/>
        <v>0.6399689999999989</v>
      </c>
      <c r="V194" s="248">
        <f t="shared" si="108"/>
        <v>-12.099999999999994</v>
      </c>
    </row>
    <row r="195" spans="1:22" ht="12.75">
      <c r="A195" s="53"/>
      <c r="B195" s="4">
        <v>191</v>
      </c>
      <c r="C195" s="88" t="s">
        <v>464</v>
      </c>
      <c r="D195" s="89">
        <v>100</v>
      </c>
      <c r="E195" s="33" t="s">
        <v>25</v>
      </c>
      <c r="F195" s="268">
        <v>4437.03</v>
      </c>
      <c r="G195" s="268">
        <v>4388.03</v>
      </c>
      <c r="H195" s="268">
        <v>15.12</v>
      </c>
      <c r="I195" s="15">
        <f t="shared" si="98"/>
        <v>15.12</v>
      </c>
      <c r="J195" s="85">
        <v>15.8</v>
      </c>
      <c r="K195" s="15">
        <f t="shared" si="99"/>
        <v>5.65269</v>
      </c>
      <c r="L195" s="15">
        <f t="shared" si="100"/>
        <v>7.4768661</v>
      </c>
      <c r="M195" s="268">
        <v>179</v>
      </c>
      <c r="N195" s="85">
        <f>M195*0.05289</f>
        <v>9.46731</v>
      </c>
      <c r="O195" s="268">
        <v>144.51</v>
      </c>
      <c r="P195" s="15">
        <f>O195*0.05289</f>
        <v>7.6431339</v>
      </c>
      <c r="Q195" s="254">
        <f t="shared" si="103"/>
        <v>158</v>
      </c>
      <c r="R195" s="254">
        <f t="shared" si="104"/>
        <v>56.5269</v>
      </c>
      <c r="S195" s="254">
        <f t="shared" si="105"/>
        <v>74.768661</v>
      </c>
      <c r="T195" s="15">
        <f t="shared" si="106"/>
        <v>-8.323133900000002</v>
      </c>
      <c r="U195" s="15">
        <f t="shared" si="107"/>
        <v>1.8241760999999999</v>
      </c>
      <c r="V195" s="254">
        <f t="shared" si="108"/>
        <v>-34.49000000000001</v>
      </c>
    </row>
    <row r="196" spans="1:22" ht="12.75">
      <c r="A196" s="53"/>
      <c r="B196" s="4">
        <v>192</v>
      </c>
      <c r="C196" s="88" t="s">
        <v>465</v>
      </c>
      <c r="D196" s="89">
        <v>75</v>
      </c>
      <c r="E196" s="33" t="s">
        <v>25</v>
      </c>
      <c r="F196" s="268">
        <v>3966.62</v>
      </c>
      <c r="G196" s="268">
        <v>3941.34</v>
      </c>
      <c r="H196" s="268">
        <v>14.85</v>
      </c>
      <c r="I196" s="15">
        <f t="shared" si="98"/>
        <v>14.85</v>
      </c>
      <c r="J196" s="15">
        <v>12</v>
      </c>
      <c r="K196" s="15">
        <f t="shared" si="99"/>
        <v>6.652049999999999</v>
      </c>
      <c r="L196" s="15">
        <f t="shared" si="100"/>
        <v>6.6536367</v>
      </c>
      <c r="M196" s="268">
        <v>155</v>
      </c>
      <c r="N196" s="85">
        <f aca="true" t="shared" si="109" ref="N196:N204">M196*0.05289</f>
        <v>8.19795</v>
      </c>
      <c r="O196" s="268">
        <v>154.97</v>
      </c>
      <c r="P196" s="15">
        <f aca="true" t="shared" si="110" ref="P196:P204">O196*0.05289</f>
        <v>8.1963633</v>
      </c>
      <c r="Q196" s="254">
        <f t="shared" si="103"/>
        <v>160</v>
      </c>
      <c r="R196" s="254">
        <f t="shared" si="104"/>
        <v>88.69399999999999</v>
      </c>
      <c r="S196" s="254">
        <f t="shared" si="105"/>
        <v>88.715156</v>
      </c>
      <c r="T196" s="15">
        <f t="shared" si="106"/>
        <v>-5.3463633</v>
      </c>
      <c r="U196" s="15">
        <f t="shared" si="107"/>
        <v>0.001586700000000718</v>
      </c>
      <c r="V196" s="254">
        <f t="shared" si="108"/>
        <v>-0.030000000000001137</v>
      </c>
    </row>
    <row r="197" spans="1:22" ht="12.75">
      <c r="A197" s="53"/>
      <c r="B197" s="4">
        <v>193</v>
      </c>
      <c r="C197" s="88" t="s">
        <v>466</v>
      </c>
      <c r="D197" s="89">
        <v>100</v>
      </c>
      <c r="E197" s="33" t="s">
        <v>25</v>
      </c>
      <c r="F197" s="268">
        <v>4438.9</v>
      </c>
      <c r="G197" s="268">
        <v>4438.9</v>
      </c>
      <c r="H197" s="268">
        <v>18.1</v>
      </c>
      <c r="I197" s="15">
        <f t="shared" si="98"/>
        <v>18.1</v>
      </c>
      <c r="J197" s="254">
        <v>16</v>
      </c>
      <c r="K197" s="15">
        <f t="shared" si="99"/>
        <v>9.902050000000001</v>
      </c>
      <c r="L197" s="15">
        <f t="shared" si="100"/>
        <v>9.7772296</v>
      </c>
      <c r="M197" s="268">
        <v>155</v>
      </c>
      <c r="N197" s="85">
        <f t="shared" si="109"/>
        <v>8.19795</v>
      </c>
      <c r="O197" s="268">
        <v>157.36</v>
      </c>
      <c r="P197" s="15">
        <f t="shared" si="110"/>
        <v>8.322770400000001</v>
      </c>
      <c r="Q197" s="254">
        <f t="shared" si="103"/>
        <v>160</v>
      </c>
      <c r="R197" s="254">
        <f t="shared" si="104"/>
        <v>99.02050000000001</v>
      </c>
      <c r="S197" s="254">
        <f t="shared" si="105"/>
        <v>97.77229600000001</v>
      </c>
      <c r="T197" s="15">
        <f t="shared" si="106"/>
        <v>-6.2227704</v>
      </c>
      <c r="U197" s="15">
        <f t="shared" si="107"/>
        <v>-0.12482040000000083</v>
      </c>
      <c r="V197" s="254">
        <f t="shared" si="108"/>
        <v>2.3600000000000136</v>
      </c>
    </row>
    <row r="198" spans="1:22" ht="12.75">
      <c r="A198" s="53"/>
      <c r="B198" s="4">
        <v>194</v>
      </c>
      <c r="C198" s="88" t="s">
        <v>467</v>
      </c>
      <c r="D198" s="89">
        <v>100</v>
      </c>
      <c r="E198" s="33" t="s">
        <v>25</v>
      </c>
      <c r="F198" s="268">
        <v>4483.74</v>
      </c>
      <c r="G198" s="268">
        <v>4483.74</v>
      </c>
      <c r="H198" s="268">
        <v>18.51</v>
      </c>
      <c r="I198" s="15">
        <f t="shared" si="98"/>
        <v>18.51</v>
      </c>
      <c r="J198" s="15">
        <v>16</v>
      </c>
      <c r="K198" s="15">
        <f t="shared" si="99"/>
        <v>6.821310000000002</v>
      </c>
      <c r="L198" s="15">
        <f t="shared" si="100"/>
        <v>10.340081700000002</v>
      </c>
      <c r="M198" s="268">
        <v>221</v>
      </c>
      <c r="N198" s="85">
        <f t="shared" si="109"/>
        <v>11.68869</v>
      </c>
      <c r="O198" s="268">
        <v>154.47</v>
      </c>
      <c r="P198" s="15">
        <f t="shared" si="110"/>
        <v>8.169918299999999</v>
      </c>
      <c r="Q198" s="254">
        <f t="shared" si="103"/>
        <v>160</v>
      </c>
      <c r="R198" s="254">
        <f t="shared" si="104"/>
        <v>68.21310000000003</v>
      </c>
      <c r="S198" s="254">
        <f t="shared" si="105"/>
        <v>103.40081700000002</v>
      </c>
      <c r="T198" s="15">
        <f t="shared" si="106"/>
        <v>-5.6599182999999975</v>
      </c>
      <c r="U198" s="15">
        <f t="shared" si="107"/>
        <v>3.5187717000000003</v>
      </c>
      <c r="V198" s="254">
        <f t="shared" si="108"/>
        <v>-66.53</v>
      </c>
    </row>
    <row r="199" spans="1:22" ht="12.75">
      <c r="A199" s="53"/>
      <c r="B199" s="4">
        <v>195</v>
      </c>
      <c r="C199" s="88" t="s">
        <v>468</v>
      </c>
      <c r="D199" s="89">
        <v>119</v>
      </c>
      <c r="E199" s="33" t="s">
        <v>25</v>
      </c>
      <c r="F199" s="268">
        <v>5732.68</v>
      </c>
      <c r="G199" s="268">
        <v>5732.68</v>
      </c>
      <c r="H199" s="268">
        <v>21.45</v>
      </c>
      <c r="I199" s="15">
        <f t="shared" si="98"/>
        <v>21.45</v>
      </c>
      <c r="J199" s="254">
        <v>19</v>
      </c>
      <c r="K199" s="15">
        <f t="shared" si="99"/>
        <v>10.13154</v>
      </c>
      <c r="L199" s="15">
        <f t="shared" si="100"/>
        <v>12.4100412</v>
      </c>
      <c r="M199" s="268">
        <v>214</v>
      </c>
      <c r="N199" s="85">
        <f t="shared" si="109"/>
        <v>11.31846</v>
      </c>
      <c r="O199" s="268">
        <v>170.92</v>
      </c>
      <c r="P199" s="15">
        <f t="shared" si="110"/>
        <v>9.039958799999999</v>
      </c>
      <c r="Q199" s="254">
        <f t="shared" si="103"/>
        <v>159.6638655462185</v>
      </c>
      <c r="R199" s="254">
        <f t="shared" si="104"/>
        <v>85.13899159663865</v>
      </c>
      <c r="S199" s="254">
        <f t="shared" si="105"/>
        <v>104.28606050420167</v>
      </c>
      <c r="T199" s="15">
        <f t="shared" si="106"/>
        <v>-6.5899588</v>
      </c>
      <c r="U199" s="15">
        <f t="shared" si="107"/>
        <v>2.278501200000001</v>
      </c>
      <c r="V199" s="254">
        <f t="shared" si="108"/>
        <v>-43.08000000000001</v>
      </c>
    </row>
    <row r="200" spans="1:22" ht="12.75">
      <c r="A200" s="53"/>
      <c r="B200" s="4">
        <v>196</v>
      </c>
      <c r="C200" s="88" t="s">
        <v>469</v>
      </c>
      <c r="D200" s="89">
        <v>119</v>
      </c>
      <c r="E200" s="33" t="s">
        <v>25</v>
      </c>
      <c r="F200" s="268">
        <v>5779.79</v>
      </c>
      <c r="G200" s="268">
        <v>5779.79</v>
      </c>
      <c r="H200" s="268">
        <v>22.82</v>
      </c>
      <c r="I200" s="15">
        <f t="shared" si="98"/>
        <v>22.82</v>
      </c>
      <c r="J200" s="85">
        <v>19</v>
      </c>
      <c r="K200" s="15">
        <f t="shared" si="99"/>
        <v>10.6553</v>
      </c>
      <c r="L200" s="15">
        <f t="shared" si="100"/>
        <v>12.733877000000001</v>
      </c>
      <c r="M200" s="268">
        <v>230</v>
      </c>
      <c r="N200" s="85">
        <f t="shared" si="109"/>
        <v>12.1647</v>
      </c>
      <c r="O200" s="268">
        <v>190.7</v>
      </c>
      <c r="P200" s="15">
        <f t="shared" si="110"/>
        <v>10.086122999999999</v>
      </c>
      <c r="Q200" s="254">
        <f t="shared" si="103"/>
        <v>159.6638655462185</v>
      </c>
      <c r="R200" s="254">
        <f t="shared" si="104"/>
        <v>89.5403361344538</v>
      </c>
      <c r="S200" s="254">
        <f t="shared" si="105"/>
        <v>107.00736974789918</v>
      </c>
      <c r="T200" s="15">
        <f t="shared" si="106"/>
        <v>-6.2661229999999986</v>
      </c>
      <c r="U200" s="15">
        <f t="shared" si="107"/>
        <v>2.078577000000001</v>
      </c>
      <c r="V200" s="254">
        <f t="shared" si="108"/>
        <v>-39.30000000000001</v>
      </c>
    </row>
    <row r="201" spans="1:22" ht="12.75">
      <c r="A201" s="53"/>
      <c r="B201" s="4">
        <v>197</v>
      </c>
      <c r="C201" s="88" t="s">
        <v>470</v>
      </c>
      <c r="D201" s="89">
        <v>75</v>
      </c>
      <c r="E201" s="33" t="s">
        <v>25</v>
      </c>
      <c r="F201" s="268">
        <v>3968.65</v>
      </c>
      <c r="G201" s="268">
        <v>3968.65</v>
      </c>
      <c r="H201" s="268">
        <v>15.15</v>
      </c>
      <c r="I201" s="15">
        <f t="shared" si="98"/>
        <v>15.15</v>
      </c>
      <c r="J201" s="254">
        <v>11.9</v>
      </c>
      <c r="K201" s="15">
        <f t="shared" si="99"/>
        <v>6.95205</v>
      </c>
      <c r="L201" s="15">
        <f t="shared" si="100"/>
        <v>8.8010844</v>
      </c>
      <c r="M201" s="268">
        <v>155</v>
      </c>
      <c r="N201" s="85">
        <f t="shared" si="109"/>
        <v>8.19795</v>
      </c>
      <c r="O201" s="268">
        <v>120.04</v>
      </c>
      <c r="P201" s="15">
        <f t="shared" si="110"/>
        <v>6.348915600000001</v>
      </c>
      <c r="Q201" s="254">
        <f t="shared" si="103"/>
        <v>158.66666666666666</v>
      </c>
      <c r="R201" s="254">
        <f t="shared" si="104"/>
        <v>92.694</v>
      </c>
      <c r="S201" s="254">
        <f t="shared" si="105"/>
        <v>117.347792</v>
      </c>
      <c r="T201" s="15">
        <f t="shared" si="106"/>
        <v>-3.0989155999999998</v>
      </c>
      <c r="U201" s="15">
        <f t="shared" si="107"/>
        <v>1.8490343999999999</v>
      </c>
      <c r="V201" s="254">
        <f t="shared" si="108"/>
        <v>-34.959999999999994</v>
      </c>
    </row>
    <row r="202" spans="1:22" ht="12.75">
      <c r="A202" s="53"/>
      <c r="B202" s="4">
        <v>198</v>
      </c>
      <c r="C202" s="88" t="s">
        <v>471</v>
      </c>
      <c r="D202" s="89">
        <v>100</v>
      </c>
      <c r="E202" s="33" t="s">
        <v>25</v>
      </c>
      <c r="F202" s="268">
        <v>4434.25</v>
      </c>
      <c r="G202" s="268">
        <v>4434.25</v>
      </c>
      <c r="H202" s="268">
        <v>18.3</v>
      </c>
      <c r="I202" s="15">
        <f t="shared" si="98"/>
        <v>18.3</v>
      </c>
      <c r="J202" s="15">
        <v>17.3</v>
      </c>
      <c r="K202" s="15">
        <f t="shared" si="99"/>
        <v>10.736730000000001</v>
      </c>
      <c r="L202" s="15">
        <f t="shared" si="100"/>
        <v>12.0409974</v>
      </c>
      <c r="M202" s="268">
        <v>143</v>
      </c>
      <c r="N202" s="85">
        <f t="shared" si="109"/>
        <v>7.56327</v>
      </c>
      <c r="O202" s="268">
        <v>118.34</v>
      </c>
      <c r="P202" s="15">
        <f t="shared" si="110"/>
        <v>6.2590026000000005</v>
      </c>
      <c r="Q202" s="254">
        <f t="shared" si="103"/>
        <v>173</v>
      </c>
      <c r="R202" s="254">
        <f t="shared" si="104"/>
        <v>107.36730000000001</v>
      </c>
      <c r="S202" s="254">
        <f t="shared" si="105"/>
        <v>120.409974</v>
      </c>
      <c r="T202" s="15">
        <f t="shared" si="106"/>
        <v>-5.2590026000000005</v>
      </c>
      <c r="U202" s="15">
        <f t="shared" si="107"/>
        <v>1.3042673999999996</v>
      </c>
      <c r="V202" s="254">
        <f t="shared" si="108"/>
        <v>-24.659999999999997</v>
      </c>
    </row>
    <row r="203" spans="1:22" ht="12.75">
      <c r="A203" s="53"/>
      <c r="B203" s="4">
        <v>199</v>
      </c>
      <c r="C203" s="88" t="s">
        <v>472</v>
      </c>
      <c r="D203" s="89">
        <v>55</v>
      </c>
      <c r="E203" s="33" t="s">
        <v>25</v>
      </c>
      <c r="F203" s="268">
        <v>3008.62</v>
      </c>
      <c r="G203" s="268">
        <v>3008.62</v>
      </c>
      <c r="H203" s="268">
        <v>12.44</v>
      </c>
      <c r="I203" s="15">
        <f t="shared" si="98"/>
        <v>12.44</v>
      </c>
      <c r="J203" s="15">
        <v>8.48</v>
      </c>
      <c r="K203" s="15">
        <f t="shared" si="99"/>
        <v>6.410539999999999</v>
      </c>
      <c r="L203" s="15">
        <f t="shared" si="100"/>
        <v>6.8103884</v>
      </c>
      <c r="M203" s="268">
        <v>114</v>
      </c>
      <c r="N203" s="85">
        <f t="shared" si="109"/>
        <v>6.02946</v>
      </c>
      <c r="O203" s="268">
        <v>106.44</v>
      </c>
      <c r="P203" s="15">
        <f t="shared" si="110"/>
        <v>5.6296116</v>
      </c>
      <c r="Q203" s="254">
        <f t="shared" si="103"/>
        <v>154.1818181818182</v>
      </c>
      <c r="R203" s="254">
        <f t="shared" si="104"/>
        <v>116.55527272727271</v>
      </c>
      <c r="S203" s="254">
        <f t="shared" si="105"/>
        <v>123.82524363636364</v>
      </c>
      <c r="T203" s="15">
        <f t="shared" si="106"/>
        <v>-1.6696116000000005</v>
      </c>
      <c r="U203" s="15">
        <f t="shared" si="107"/>
        <v>0.39984840000000066</v>
      </c>
      <c r="V203" s="254">
        <f t="shared" si="108"/>
        <v>-7.560000000000002</v>
      </c>
    </row>
    <row r="204" spans="1:22" ht="12.75">
      <c r="A204" s="53"/>
      <c r="B204" s="4">
        <v>200</v>
      </c>
      <c r="C204" s="88" t="s">
        <v>473</v>
      </c>
      <c r="D204" s="89">
        <v>76</v>
      </c>
      <c r="E204" s="33" t="s">
        <v>25</v>
      </c>
      <c r="F204" s="268">
        <v>3969.65</v>
      </c>
      <c r="G204" s="268">
        <v>3969.65</v>
      </c>
      <c r="H204" s="268">
        <v>16.99</v>
      </c>
      <c r="I204" s="15">
        <f t="shared" si="98"/>
        <v>16.99</v>
      </c>
      <c r="J204" s="254">
        <v>12</v>
      </c>
      <c r="K204" s="15">
        <f t="shared" si="99"/>
        <v>8.633379999999999</v>
      </c>
      <c r="L204" s="15">
        <f t="shared" si="100"/>
        <v>10.8098035</v>
      </c>
      <c r="M204" s="268">
        <v>158</v>
      </c>
      <c r="N204" s="85">
        <f t="shared" si="109"/>
        <v>8.35662</v>
      </c>
      <c r="O204" s="268">
        <v>116.85</v>
      </c>
      <c r="P204" s="15">
        <f t="shared" si="110"/>
        <v>6.180196499999999</v>
      </c>
      <c r="Q204" s="254">
        <f t="shared" si="103"/>
        <v>157.89473684210526</v>
      </c>
      <c r="R204" s="254">
        <f t="shared" si="104"/>
        <v>113.59710526315789</v>
      </c>
      <c r="S204" s="254">
        <f t="shared" si="105"/>
        <v>142.23425657894737</v>
      </c>
      <c r="T204" s="15">
        <f t="shared" si="106"/>
        <v>-1.1901965000000008</v>
      </c>
      <c r="U204" s="15">
        <f t="shared" si="107"/>
        <v>2.1764235000000003</v>
      </c>
      <c r="V204" s="254">
        <f t="shared" si="108"/>
        <v>-41.150000000000006</v>
      </c>
    </row>
    <row r="205" spans="1:22" ht="12.75">
      <c r="A205" s="53"/>
      <c r="B205" s="4">
        <v>201</v>
      </c>
      <c r="C205" s="83" t="s">
        <v>474</v>
      </c>
      <c r="D205" s="89">
        <v>50</v>
      </c>
      <c r="E205" s="38" t="s">
        <v>25</v>
      </c>
      <c r="F205" s="268">
        <v>2608.65</v>
      </c>
      <c r="G205" s="268">
        <v>2608.65</v>
      </c>
      <c r="H205" s="268">
        <v>10.59</v>
      </c>
      <c r="I205" s="15">
        <f t="shared" si="98"/>
        <v>10.59</v>
      </c>
      <c r="J205" s="254">
        <v>8</v>
      </c>
      <c r="K205" s="15">
        <f t="shared" si="99"/>
        <v>6.14724</v>
      </c>
      <c r="L205" s="15">
        <f t="shared" si="100"/>
        <v>5.398846499999999</v>
      </c>
      <c r="M205" s="268">
        <v>84</v>
      </c>
      <c r="N205" s="85">
        <f>M205*0.05289</f>
        <v>4.44276</v>
      </c>
      <c r="O205" s="268">
        <v>98.15</v>
      </c>
      <c r="P205" s="15">
        <f>O205*0.05289</f>
        <v>5.1911535</v>
      </c>
      <c r="Q205" s="254">
        <f t="shared" si="103"/>
        <v>160</v>
      </c>
      <c r="R205" s="254">
        <f t="shared" si="104"/>
        <v>122.9448</v>
      </c>
      <c r="S205" s="254">
        <f t="shared" si="105"/>
        <v>107.97693</v>
      </c>
      <c r="T205" s="15">
        <f t="shared" si="106"/>
        <v>-2.6011535000000006</v>
      </c>
      <c r="U205" s="15">
        <f t="shared" si="107"/>
        <v>-0.7483935000000006</v>
      </c>
      <c r="V205" s="254">
        <f t="shared" si="108"/>
        <v>14.150000000000006</v>
      </c>
    </row>
    <row r="206" spans="1:22" ht="12.75">
      <c r="A206" s="53"/>
      <c r="B206" s="4">
        <v>202</v>
      </c>
      <c r="C206" s="83" t="s">
        <v>475</v>
      </c>
      <c r="D206" s="89">
        <v>108</v>
      </c>
      <c r="E206" s="38" t="s">
        <v>25</v>
      </c>
      <c r="F206" s="268">
        <v>2582.45</v>
      </c>
      <c r="G206" s="268">
        <v>2582.45</v>
      </c>
      <c r="H206" s="268">
        <v>18.34</v>
      </c>
      <c r="I206" s="15">
        <f t="shared" si="98"/>
        <v>18.34</v>
      </c>
      <c r="J206" s="254">
        <v>17.3</v>
      </c>
      <c r="K206" s="15">
        <f t="shared" si="99"/>
        <v>12.945219999999999</v>
      </c>
      <c r="L206" s="15">
        <f t="shared" si="100"/>
        <v>13.488400299999999</v>
      </c>
      <c r="M206" s="268">
        <v>102</v>
      </c>
      <c r="N206" s="85">
        <f aca="true" t="shared" si="111" ref="N206:N211">M206*0.05289</f>
        <v>5.39478</v>
      </c>
      <c r="O206" s="268">
        <v>91.73</v>
      </c>
      <c r="P206" s="15">
        <f aca="true" t="shared" si="112" ref="P206:P211">O206*0.05289</f>
        <v>4.8515997</v>
      </c>
      <c r="Q206" s="254">
        <f t="shared" si="103"/>
        <v>160.1851851851852</v>
      </c>
      <c r="R206" s="254">
        <f t="shared" si="104"/>
        <v>119.86314814814814</v>
      </c>
      <c r="S206" s="254">
        <f t="shared" si="105"/>
        <v>124.89259537037036</v>
      </c>
      <c r="T206" s="15">
        <f t="shared" si="106"/>
        <v>-3.811599700000002</v>
      </c>
      <c r="U206" s="15">
        <f t="shared" si="107"/>
        <v>0.5431802999999995</v>
      </c>
      <c r="V206" s="254">
        <f t="shared" si="108"/>
        <v>-10.269999999999996</v>
      </c>
    </row>
    <row r="207" spans="1:22" ht="12.75">
      <c r="A207" s="53"/>
      <c r="B207" s="4">
        <v>203</v>
      </c>
      <c r="C207" s="88" t="s">
        <v>476</v>
      </c>
      <c r="D207" s="89">
        <v>49</v>
      </c>
      <c r="E207" s="38" t="s">
        <v>25</v>
      </c>
      <c r="F207" s="268">
        <v>2572.09</v>
      </c>
      <c r="G207" s="268">
        <v>2572.09</v>
      </c>
      <c r="H207" s="268">
        <v>10.3</v>
      </c>
      <c r="I207" s="15">
        <f t="shared" si="98"/>
        <v>10.3</v>
      </c>
      <c r="J207" s="254">
        <v>7.84</v>
      </c>
      <c r="K207" s="15">
        <f t="shared" si="99"/>
        <v>6.015910000000001</v>
      </c>
      <c r="L207" s="15">
        <f t="shared" si="100"/>
        <v>6.7965664000000015</v>
      </c>
      <c r="M207" s="268">
        <v>81</v>
      </c>
      <c r="N207" s="85">
        <f t="shared" si="111"/>
        <v>4.28409</v>
      </c>
      <c r="O207" s="268">
        <v>66.24</v>
      </c>
      <c r="P207" s="15">
        <f t="shared" si="112"/>
        <v>3.5034335999999997</v>
      </c>
      <c r="Q207" s="254">
        <f t="shared" si="103"/>
        <v>160</v>
      </c>
      <c r="R207" s="254">
        <f t="shared" si="104"/>
        <v>122.77367346938777</v>
      </c>
      <c r="S207" s="254">
        <f t="shared" si="105"/>
        <v>138.7054367346939</v>
      </c>
      <c r="T207" s="15">
        <f t="shared" si="106"/>
        <v>-1.0434335999999984</v>
      </c>
      <c r="U207" s="15">
        <f t="shared" si="107"/>
        <v>0.7806564000000003</v>
      </c>
      <c r="V207" s="254">
        <f t="shared" si="108"/>
        <v>-14.760000000000005</v>
      </c>
    </row>
    <row r="208" spans="1:22" ht="12.75">
      <c r="A208" s="53"/>
      <c r="B208" s="4">
        <v>204</v>
      </c>
      <c r="C208" s="83" t="s">
        <v>477</v>
      </c>
      <c r="D208" s="89">
        <v>48</v>
      </c>
      <c r="E208" s="38" t="s">
        <v>25</v>
      </c>
      <c r="F208" s="268">
        <v>1926.39</v>
      </c>
      <c r="G208" s="268">
        <v>1926.39</v>
      </c>
      <c r="H208" s="268">
        <v>9.76</v>
      </c>
      <c r="I208" s="15">
        <f t="shared" si="98"/>
        <v>9.76</v>
      </c>
      <c r="J208" s="254">
        <v>7.6</v>
      </c>
      <c r="K208" s="15">
        <f t="shared" si="99"/>
        <v>6.269259999999999</v>
      </c>
      <c r="L208" s="15">
        <f t="shared" si="100"/>
        <v>6.7024291</v>
      </c>
      <c r="M208" s="268">
        <v>66</v>
      </c>
      <c r="N208" s="85">
        <f t="shared" si="111"/>
        <v>3.49074</v>
      </c>
      <c r="O208" s="268">
        <v>57.81</v>
      </c>
      <c r="P208" s="15">
        <f t="shared" si="112"/>
        <v>3.0575709</v>
      </c>
      <c r="Q208" s="254">
        <f t="shared" si="103"/>
        <v>158.33333333333334</v>
      </c>
      <c r="R208" s="254">
        <f t="shared" si="104"/>
        <v>130.60958333333332</v>
      </c>
      <c r="S208" s="254">
        <f t="shared" si="105"/>
        <v>139.63393958333333</v>
      </c>
      <c r="T208" s="15">
        <f t="shared" si="106"/>
        <v>-0.8975708999999998</v>
      </c>
      <c r="U208" s="15">
        <f t="shared" si="107"/>
        <v>0.4331691000000002</v>
      </c>
      <c r="V208" s="254">
        <f t="shared" si="108"/>
        <v>-8.189999999999998</v>
      </c>
    </row>
    <row r="209" spans="1:22" ht="12.75">
      <c r="A209" s="53"/>
      <c r="B209" s="4">
        <v>205</v>
      </c>
      <c r="C209" s="83" t="s">
        <v>478</v>
      </c>
      <c r="D209" s="89">
        <v>61</v>
      </c>
      <c r="E209" s="38" t="s">
        <v>25</v>
      </c>
      <c r="F209" s="268">
        <v>2738.25</v>
      </c>
      <c r="G209" s="268">
        <v>2738.25</v>
      </c>
      <c r="H209" s="268">
        <v>12.1</v>
      </c>
      <c r="I209" s="15">
        <f t="shared" si="98"/>
        <v>12.1</v>
      </c>
      <c r="J209" s="254">
        <v>9.6</v>
      </c>
      <c r="K209" s="15">
        <f t="shared" si="99"/>
        <v>8.13325</v>
      </c>
      <c r="L209" s="15">
        <f t="shared" si="100"/>
        <v>8.8176466</v>
      </c>
      <c r="M209" s="268">
        <v>75</v>
      </c>
      <c r="N209" s="85">
        <f t="shared" si="111"/>
        <v>3.9667499999999998</v>
      </c>
      <c r="O209" s="268">
        <v>62.06</v>
      </c>
      <c r="P209" s="15">
        <f t="shared" si="112"/>
        <v>3.2823534000000003</v>
      </c>
      <c r="Q209" s="254">
        <f t="shared" si="103"/>
        <v>157.37704918032787</v>
      </c>
      <c r="R209" s="254">
        <f t="shared" si="104"/>
        <v>133.33196721311475</v>
      </c>
      <c r="S209" s="254">
        <f t="shared" si="105"/>
        <v>144.5515836065574</v>
      </c>
      <c r="T209" s="15">
        <f t="shared" si="106"/>
        <v>-0.7823533999999999</v>
      </c>
      <c r="U209" s="15">
        <f t="shared" si="107"/>
        <v>0.6843965999999995</v>
      </c>
      <c r="V209" s="254">
        <f t="shared" si="108"/>
        <v>-12.939999999999998</v>
      </c>
    </row>
    <row r="210" spans="1:22" ht="12.75">
      <c r="A210" s="53"/>
      <c r="B210" s="4">
        <v>206</v>
      </c>
      <c r="C210" s="83" t="s">
        <v>479</v>
      </c>
      <c r="D210" s="89">
        <v>40</v>
      </c>
      <c r="E210" s="38" t="s">
        <v>25</v>
      </c>
      <c r="F210" s="268">
        <v>1779.99</v>
      </c>
      <c r="G210" s="268">
        <v>1779.99</v>
      </c>
      <c r="H210" s="268">
        <v>3.21</v>
      </c>
      <c r="I210" s="15">
        <f t="shared" si="98"/>
        <v>3.21</v>
      </c>
      <c r="J210" s="254">
        <v>6.3</v>
      </c>
      <c r="K210" s="15">
        <f t="shared" si="99"/>
        <v>0.30105000000000004</v>
      </c>
      <c r="L210" s="15">
        <f t="shared" si="100"/>
        <v>0.9235653000000004</v>
      </c>
      <c r="M210" s="268">
        <v>55</v>
      </c>
      <c r="N210" s="85">
        <f t="shared" si="111"/>
        <v>2.90895</v>
      </c>
      <c r="O210" s="268">
        <v>43.23</v>
      </c>
      <c r="P210" s="15">
        <f t="shared" si="112"/>
        <v>2.2864346999999996</v>
      </c>
      <c r="Q210" s="254">
        <f t="shared" si="103"/>
        <v>157.5</v>
      </c>
      <c r="R210" s="254">
        <f t="shared" si="104"/>
        <v>7.526250000000002</v>
      </c>
      <c r="S210" s="254">
        <f t="shared" si="105"/>
        <v>23.08913250000001</v>
      </c>
      <c r="T210" s="15">
        <f t="shared" si="106"/>
        <v>-5.376434699999999</v>
      </c>
      <c r="U210" s="15">
        <f t="shared" si="107"/>
        <v>0.6225153000000003</v>
      </c>
      <c r="V210" s="254">
        <f t="shared" si="108"/>
        <v>-11.770000000000003</v>
      </c>
    </row>
    <row r="211" spans="1:22" ht="12.75">
      <c r="A211" s="53"/>
      <c r="B211" s="4">
        <v>207</v>
      </c>
      <c r="C211" s="83" t="s">
        <v>480</v>
      </c>
      <c r="D211" s="89">
        <v>45</v>
      </c>
      <c r="E211" s="38" t="s">
        <v>25</v>
      </c>
      <c r="F211" s="268">
        <v>1837.72</v>
      </c>
      <c r="G211" s="268">
        <v>1837.72</v>
      </c>
      <c r="H211" s="268">
        <v>9.8</v>
      </c>
      <c r="I211" s="15">
        <f t="shared" si="98"/>
        <v>9.8</v>
      </c>
      <c r="J211" s="254">
        <v>7.2</v>
      </c>
      <c r="K211" s="15">
        <f t="shared" si="99"/>
        <v>6.785270000000001</v>
      </c>
      <c r="L211" s="15">
        <f t="shared" si="100"/>
        <v>6.574767800000001</v>
      </c>
      <c r="M211" s="268">
        <v>57</v>
      </c>
      <c r="N211" s="85">
        <f t="shared" si="111"/>
        <v>3.01473</v>
      </c>
      <c r="O211" s="268">
        <v>60.98</v>
      </c>
      <c r="P211" s="15">
        <f t="shared" si="112"/>
        <v>3.2252321999999998</v>
      </c>
      <c r="Q211" s="254">
        <f t="shared" si="103"/>
        <v>160</v>
      </c>
      <c r="R211" s="254">
        <f t="shared" si="104"/>
        <v>150.7837777777778</v>
      </c>
      <c r="S211" s="254">
        <f t="shared" si="105"/>
        <v>146.10595111111112</v>
      </c>
      <c r="T211" s="15">
        <f t="shared" si="106"/>
        <v>-0.6252321999999992</v>
      </c>
      <c r="U211" s="15">
        <f t="shared" si="107"/>
        <v>-0.21050219999999964</v>
      </c>
      <c r="V211" s="254">
        <f t="shared" si="108"/>
        <v>3.979999999999997</v>
      </c>
    </row>
    <row r="212" spans="1:22" ht="12.75">
      <c r="A212" s="53"/>
      <c r="B212" s="4">
        <v>208</v>
      </c>
      <c r="C212" s="88" t="s">
        <v>484</v>
      </c>
      <c r="D212" s="89">
        <v>17</v>
      </c>
      <c r="E212" s="38" t="s">
        <v>25</v>
      </c>
      <c r="F212" s="268">
        <v>880.73</v>
      </c>
      <c r="G212" s="268">
        <v>880.73</v>
      </c>
      <c r="H212" s="268">
        <v>3.67</v>
      </c>
      <c r="I212" s="15">
        <v>3.67</v>
      </c>
      <c r="J212" s="265">
        <v>2.7</v>
      </c>
      <c r="K212" s="15">
        <v>2.29486</v>
      </c>
      <c r="L212" s="15">
        <v>0.33052539999999997</v>
      </c>
      <c r="M212" s="268">
        <v>26</v>
      </c>
      <c r="N212" s="85">
        <v>1.37514</v>
      </c>
      <c r="O212" s="268">
        <v>63.14</v>
      </c>
      <c r="P212" s="15">
        <v>3.3394746</v>
      </c>
      <c r="Q212" s="254">
        <v>158.8235294117647</v>
      </c>
      <c r="R212" s="254">
        <v>134.99176470588233</v>
      </c>
      <c r="S212" s="254">
        <v>19.442670588235295</v>
      </c>
      <c r="T212" s="15">
        <v>-2.3694746</v>
      </c>
      <c r="U212" s="15">
        <v>-1.9643346</v>
      </c>
      <c r="V212" s="254">
        <v>37.14</v>
      </c>
    </row>
    <row r="213" spans="1:22" ht="12.75">
      <c r="A213" s="53"/>
      <c r="B213" s="4">
        <v>209</v>
      </c>
      <c r="C213" s="88" t="s">
        <v>485</v>
      </c>
      <c r="D213" s="89">
        <v>20</v>
      </c>
      <c r="E213" s="241" t="s">
        <v>25</v>
      </c>
      <c r="F213" s="268">
        <v>1399.92</v>
      </c>
      <c r="G213" s="268">
        <v>844.07</v>
      </c>
      <c r="H213" s="268">
        <v>4.2</v>
      </c>
      <c r="I213" s="15">
        <v>4.2</v>
      </c>
      <c r="J213" s="85">
        <v>2.91</v>
      </c>
      <c r="K213" s="15">
        <v>2.6661900000000003</v>
      </c>
      <c r="L213" s="15">
        <v>2.6556120000000005</v>
      </c>
      <c r="M213" s="268">
        <v>29</v>
      </c>
      <c r="N213" s="85">
        <v>1.53381</v>
      </c>
      <c r="O213" s="268">
        <v>29.2</v>
      </c>
      <c r="P213" s="15">
        <v>1.5443879999999999</v>
      </c>
      <c r="Q213" s="254">
        <v>145.5</v>
      </c>
      <c r="R213" s="254">
        <v>133.3095</v>
      </c>
      <c r="S213" s="254">
        <v>132.78060000000002</v>
      </c>
      <c r="T213" s="15">
        <v>-0.2543879999999996</v>
      </c>
      <c r="U213" s="15">
        <v>-0.010577999999999976</v>
      </c>
      <c r="V213" s="254">
        <v>0.1999999999999993</v>
      </c>
    </row>
    <row r="214" spans="1:22" ht="12.75">
      <c r="A214" s="53"/>
      <c r="B214" s="4">
        <v>210</v>
      </c>
      <c r="C214" s="88" t="s">
        <v>486</v>
      </c>
      <c r="D214" s="89">
        <v>24</v>
      </c>
      <c r="E214" s="241" t="s">
        <v>25</v>
      </c>
      <c r="F214" s="268">
        <v>1107.08</v>
      </c>
      <c r="G214" s="268">
        <v>1107.08</v>
      </c>
      <c r="H214" s="268">
        <v>5.2</v>
      </c>
      <c r="I214" s="15">
        <v>5.2</v>
      </c>
      <c r="J214" s="85">
        <v>3.84</v>
      </c>
      <c r="K214" s="15">
        <v>3.2430700000000003</v>
      </c>
      <c r="L214" s="15">
        <v>3.3927487000000003</v>
      </c>
      <c r="M214" s="268">
        <v>37</v>
      </c>
      <c r="N214" s="85">
        <v>1.95693</v>
      </c>
      <c r="O214" s="268">
        <v>34.17</v>
      </c>
      <c r="P214" s="15">
        <v>1.8072513000000001</v>
      </c>
      <c r="Q214" s="254">
        <v>160</v>
      </c>
      <c r="R214" s="254">
        <v>135.12791666666666</v>
      </c>
      <c r="S214" s="254">
        <v>141.36452916666667</v>
      </c>
      <c r="T214" s="15">
        <v>-0.4472512999999996</v>
      </c>
      <c r="U214" s="15">
        <v>0.14967869999999994</v>
      </c>
      <c r="V214" s="254">
        <v>-2.8299999999999983</v>
      </c>
    </row>
    <row r="215" spans="1:22" ht="12.75">
      <c r="A215" s="53"/>
      <c r="B215" s="4">
        <v>211</v>
      </c>
      <c r="C215" s="88" t="s">
        <v>487</v>
      </c>
      <c r="D215" s="89">
        <v>12</v>
      </c>
      <c r="E215" s="241" t="s">
        <v>25</v>
      </c>
      <c r="F215" s="268">
        <v>548.16</v>
      </c>
      <c r="G215" s="268">
        <v>548.16</v>
      </c>
      <c r="H215" s="268">
        <v>2.34</v>
      </c>
      <c r="I215" s="15">
        <v>2.34</v>
      </c>
      <c r="J215" s="85">
        <v>1.92</v>
      </c>
      <c r="K215" s="15">
        <v>1.8110999999999997</v>
      </c>
      <c r="L215" s="15">
        <v>1.7317649999999998</v>
      </c>
      <c r="M215" s="268">
        <v>10</v>
      </c>
      <c r="N215" s="85">
        <v>0.5289</v>
      </c>
      <c r="O215" s="268">
        <v>11.5</v>
      </c>
      <c r="P215" s="15">
        <v>0.608235</v>
      </c>
      <c r="Q215" s="254">
        <v>160</v>
      </c>
      <c r="R215" s="254">
        <v>150.92499999999998</v>
      </c>
      <c r="S215" s="254">
        <v>144.31375</v>
      </c>
      <c r="T215" s="15">
        <v>-0.18823500000000015</v>
      </c>
      <c r="U215" s="15">
        <v>-0.07933499999999993</v>
      </c>
      <c r="V215" s="254">
        <v>1.5</v>
      </c>
    </row>
    <row r="216" spans="1:22" ht="12.75">
      <c r="A216" s="53"/>
      <c r="B216" s="4">
        <v>212</v>
      </c>
      <c r="C216" s="90" t="s">
        <v>494</v>
      </c>
      <c r="D216" s="30">
        <v>55</v>
      </c>
      <c r="E216" s="238">
        <v>1966</v>
      </c>
      <c r="F216" s="252">
        <v>2564.02</v>
      </c>
      <c r="G216" s="252">
        <v>2564.02</v>
      </c>
      <c r="H216" s="252">
        <v>8.3</v>
      </c>
      <c r="I216" s="252">
        <v>8.3</v>
      </c>
      <c r="J216" s="253">
        <v>8.8</v>
      </c>
      <c r="K216" s="266">
        <f aca="true" t="shared" si="113" ref="K216:K228">I216-N216</f>
        <v>3.3760000000000003</v>
      </c>
      <c r="L216" s="266">
        <f aca="true" t="shared" si="114" ref="L216:L228">I216-P216</f>
        <v>3.2590000000000003</v>
      </c>
      <c r="M216" s="248">
        <v>88.4</v>
      </c>
      <c r="N216" s="253">
        <v>4.924</v>
      </c>
      <c r="O216" s="253">
        <v>90.5</v>
      </c>
      <c r="P216" s="266">
        <v>5.041</v>
      </c>
      <c r="Q216" s="253">
        <f aca="true" t="shared" si="115" ref="Q216:Q225">J216/D216</f>
        <v>0.16</v>
      </c>
      <c r="R216" s="269">
        <f aca="true" t="shared" si="116" ref="R216:R225">K216/D216</f>
        <v>0.06138181818181819</v>
      </c>
      <c r="S216" s="253">
        <f aca="true" t="shared" si="117" ref="S216:S225">L216/D216</f>
        <v>0.05925454545454546</v>
      </c>
      <c r="T216" s="266">
        <f aca="true" t="shared" si="118" ref="T216:T228">L216-J216</f>
        <v>-5.541</v>
      </c>
      <c r="U216" s="253">
        <f aca="true" t="shared" si="119" ref="U216:U228">N216-P216</f>
        <v>-0.11699999999999999</v>
      </c>
      <c r="V216" s="252">
        <f aca="true" t="shared" si="120" ref="V216:V228">O216-M216</f>
        <v>2.0999999999999943</v>
      </c>
    </row>
    <row r="217" spans="1:22" ht="12.75">
      <c r="A217" s="53"/>
      <c r="B217" s="4">
        <v>213</v>
      </c>
      <c r="C217" s="90" t="s">
        <v>495</v>
      </c>
      <c r="D217" s="30">
        <v>12</v>
      </c>
      <c r="E217" s="238">
        <v>1962</v>
      </c>
      <c r="F217" s="251">
        <v>533.7</v>
      </c>
      <c r="G217" s="251">
        <v>533.7</v>
      </c>
      <c r="H217" s="252">
        <v>1.6</v>
      </c>
      <c r="I217" s="252">
        <v>1.6</v>
      </c>
      <c r="J217" s="253">
        <v>1.92</v>
      </c>
      <c r="K217" s="266">
        <f t="shared" si="113"/>
        <v>0.8200000000000001</v>
      </c>
      <c r="L217" s="266">
        <f t="shared" si="114"/>
        <v>0.6580000000000001</v>
      </c>
      <c r="M217" s="248">
        <v>14</v>
      </c>
      <c r="N217" s="253">
        <v>0.78</v>
      </c>
      <c r="O217" s="253">
        <v>16.91</v>
      </c>
      <c r="P217" s="266">
        <v>0.942</v>
      </c>
      <c r="Q217" s="253">
        <f t="shared" si="115"/>
        <v>0.16</v>
      </c>
      <c r="R217" s="269">
        <f t="shared" si="116"/>
        <v>0.06833333333333334</v>
      </c>
      <c r="S217" s="253">
        <f t="shared" si="117"/>
        <v>0.054833333333333345</v>
      </c>
      <c r="T217" s="266">
        <f t="shared" si="118"/>
        <v>-1.2619999999999998</v>
      </c>
      <c r="U217" s="253">
        <f t="shared" si="119"/>
        <v>-0.16199999999999992</v>
      </c>
      <c r="V217" s="252">
        <f t="shared" si="120"/>
        <v>2.91</v>
      </c>
    </row>
    <row r="218" spans="1:22" ht="12.75">
      <c r="A218" s="53"/>
      <c r="B218" s="4">
        <v>214</v>
      </c>
      <c r="C218" s="90" t="s">
        <v>496</v>
      </c>
      <c r="D218" s="30">
        <v>24</v>
      </c>
      <c r="E218" s="238">
        <v>1991</v>
      </c>
      <c r="F218" s="252">
        <v>1163.97</v>
      </c>
      <c r="G218" s="252">
        <v>1163.97</v>
      </c>
      <c r="H218" s="252">
        <v>3.97</v>
      </c>
      <c r="I218" s="252">
        <v>3.97</v>
      </c>
      <c r="J218" s="253">
        <v>3.84</v>
      </c>
      <c r="K218" s="266">
        <f t="shared" si="113"/>
        <v>1.8280000000000003</v>
      </c>
      <c r="L218" s="266">
        <f t="shared" si="114"/>
        <v>1.749</v>
      </c>
      <c r="M218" s="248">
        <v>42</v>
      </c>
      <c r="N218" s="253">
        <v>2.142</v>
      </c>
      <c r="O218" s="253">
        <v>43.548</v>
      </c>
      <c r="P218" s="253">
        <v>2.221</v>
      </c>
      <c r="Q218" s="253">
        <f t="shared" si="115"/>
        <v>0.16</v>
      </c>
      <c r="R218" s="269">
        <f t="shared" si="116"/>
        <v>0.07616666666666667</v>
      </c>
      <c r="S218" s="253">
        <f t="shared" si="117"/>
        <v>0.07287500000000001</v>
      </c>
      <c r="T218" s="266">
        <f t="shared" si="118"/>
        <v>-2.0909999999999997</v>
      </c>
      <c r="U218" s="253">
        <f t="shared" si="119"/>
        <v>-0.07900000000000018</v>
      </c>
      <c r="V218" s="252">
        <f t="shared" si="120"/>
        <v>1.5480000000000018</v>
      </c>
    </row>
    <row r="219" spans="1:22" ht="12.75">
      <c r="A219" s="53"/>
      <c r="B219" s="4">
        <v>215</v>
      </c>
      <c r="C219" s="91" t="s">
        <v>499</v>
      </c>
      <c r="D219" s="33">
        <v>60</v>
      </c>
      <c r="E219" s="240">
        <v>1980</v>
      </c>
      <c r="F219" s="15">
        <v>3087.75</v>
      </c>
      <c r="G219" s="15">
        <v>3087.75</v>
      </c>
      <c r="H219" s="15">
        <v>15.5</v>
      </c>
      <c r="I219" s="15">
        <v>15.5</v>
      </c>
      <c r="J219" s="85">
        <v>9.6</v>
      </c>
      <c r="K219" s="267">
        <f t="shared" si="113"/>
        <v>6.922000000000001</v>
      </c>
      <c r="L219" s="267">
        <f t="shared" si="114"/>
        <v>8.649000000000001</v>
      </c>
      <c r="M219" s="254">
        <v>154</v>
      </c>
      <c r="N219" s="85">
        <v>8.578</v>
      </c>
      <c r="O219" s="254">
        <v>123</v>
      </c>
      <c r="P219" s="85">
        <v>6.851</v>
      </c>
      <c r="Q219" s="85">
        <f t="shared" si="115"/>
        <v>0.16</v>
      </c>
      <c r="R219" s="270">
        <f t="shared" si="116"/>
        <v>0.11536666666666667</v>
      </c>
      <c r="S219" s="85">
        <f t="shared" si="117"/>
        <v>0.14415000000000003</v>
      </c>
      <c r="T219" s="267">
        <f t="shared" si="118"/>
        <v>-0.9509999999999987</v>
      </c>
      <c r="U219" s="85">
        <f t="shared" si="119"/>
        <v>1.7269999999999994</v>
      </c>
      <c r="V219" s="254">
        <f t="shared" si="120"/>
        <v>-31</v>
      </c>
    </row>
    <row r="220" spans="1:22" ht="12.75">
      <c r="A220" s="53"/>
      <c r="B220" s="13">
        <v>216</v>
      </c>
      <c r="C220" s="91" t="s">
        <v>500</v>
      </c>
      <c r="D220" s="33">
        <v>60</v>
      </c>
      <c r="E220" s="240">
        <v>1981</v>
      </c>
      <c r="F220" s="15">
        <v>3123.05</v>
      </c>
      <c r="G220" s="15">
        <v>3123.05</v>
      </c>
      <c r="H220" s="15">
        <v>12.3</v>
      </c>
      <c r="I220" s="15">
        <v>12.3</v>
      </c>
      <c r="J220" s="85">
        <v>9.6</v>
      </c>
      <c r="K220" s="267">
        <f t="shared" si="113"/>
        <v>5.115000000000001</v>
      </c>
      <c r="L220" s="267">
        <f t="shared" si="114"/>
        <v>8.847000000000001</v>
      </c>
      <c r="M220" s="254">
        <v>129</v>
      </c>
      <c r="N220" s="85">
        <v>7.185</v>
      </c>
      <c r="O220" s="254">
        <v>62</v>
      </c>
      <c r="P220" s="85">
        <v>3.453</v>
      </c>
      <c r="Q220" s="85">
        <f t="shared" si="115"/>
        <v>0.16</v>
      </c>
      <c r="R220" s="270">
        <f t="shared" si="116"/>
        <v>0.08525000000000002</v>
      </c>
      <c r="S220" s="85">
        <f t="shared" si="117"/>
        <v>0.14745000000000003</v>
      </c>
      <c r="T220" s="267">
        <f t="shared" si="118"/>
        <v>-0.7529999999999983</v>
      </c>
      <c r="U220" s="85">
        <f t="shared" si="119"/>
        <v>3.7319999999999998</v>
      </c>
      <c r="V220" s="254">
        <f t="shared" si="120"/>
        <v>-67</v>
      </c>
    </row>
    <row r="221" spans="1:22" ht="12.75">
      <c r="A221" s="53"/>
      <c r="B221" s="13">
        <v>217</v>
      </c>
      <c r="C221" s="91" t="s">
        <v>501</v>
      </c>
      <c r="D221" s="33">
        <v>60</v>
      </c>
      <c r="E221" s="240">
        <v>1985</v>
      </c>
      <c r="F221" s="84">
        <v>3842.05</v>
      </c>
      <c r="G221" s="84">
        <v>3842.05</v>
      </c>
      <c r="H221" s="15">
        <v>13.5</v>
      </c>
      <c r="I221" s="15">
        <v>13.5</v>
      </c>
      <c r="J221" s="85">
        <v>9.6</v>
      </c>
      <c r="K221" s="267">
        <f t="shared" si="113"/>
        <v>5.2010000000000005</v>
      </c>
      <c r="L221" s="267">
        <f t="shared" si="114"/>
        <v>8.766</v>
      </c>
      <c r="M221" s="254">
        <v>149</v>
      </c>
      <c r="N221" s="85">
        <v>8.299</v>
      </c>
      <c r="O221" s="254">
        <v>85</v>
      </c>
      <c r="P221" s="85">
        <v>4.734</v>
      </c>
      <c r="Q221" s="85">
        <f t="shared" si="115"/>
        <v>0.16</v>
      </c>
      <c r="R221" s="270">
        <f t="shared" si="116"/>
        <v>0.08668333333333335</v>
      </c>
      <c r="S221" s="85">
        <f t="shared" si="117"/>
        <v>0.1461</v>
      </c>
      <c r="T221" s="267">
        <f t="shared" si="118"/>
        <v>-0.8339999999999996</v>
      </c>
      <c r="U221" s="85">
        <f t="shared" si="119"/>
        <v>3.5649999999999995</v>
      </c>
      <c r="V221" s="254">
        <f t="shared" si="120"/>
        <v>-64</v>
      </c>
    </row>
    <row r="222" spans="1:22" ht="12.75">
      <c r="A222" s="53"/>
      <c r="B222" s="13">
        <v>218</v>
      </c>
      <c r="C222" s="91" t="s">
        <v>502</v>
      </c>
      <c r="D222" s="33">
        <v>30</v>
      </c>
      <c r="E222" s="240">
        <v>1992</v>
      </c>
      <c r="F222" s="15">
        <v>1576.72</v>
      </c>
      <c r="G222" s="84">
        <v>1576.72</v>
      </c>
      <c r="H222" s="254">
        <v>6</v>
      </c>
      <c r="I222" s="254">
        <v>6</v>
      </c>
      <c r="J222" s="85">
        <v>4.8</v>
      </c>
      <c r="K222" s="267">
        <f t="shared" si="113"/>
        <v>1.21</v>
      </c>
      <c r="L222" s="267">
        <f t="shared" si="114"/>
        <v>4.4399999999999995</v>
      </c>
      <c r="M222" s="254">
        <v>86</v>
      </c>
      <c r="N222" s="85">
        <v>4.79</v>
      </c>
      <c r="O222" s="254">
        <v>28</v>
      </c>
      <c r="P222" s="85">
        <v>1.56</v>
      </c>
      <c r="Q222" s="85">
        <f t="shared" si="115"/>
        <v>0.16</v>
      </c>
      <c r="R222" s="270">
        <f t="shared" si="116"/>
        <v>0.04033333333333333</v>
      </c>
      <c r="S222" s="85">
        <f t="shared" si="117"/>
        <v>0.148</v>
      </c>
      <c r="T222" s="267">
        <f t="shared" si="118"/>
        <v>-0.3600000000000003</v>
      </c>
      <c r="U222" s="85">
        <f t="shared" si="119"/>
        <v>3.23</v>
      </c>
      <c r="V222" s="254">
        <f t="shared" si="120"/>
        <v>-58</v>
      </c>
    </row>
    <row r="223" spans="1:22" ht="12.75">
      <c r="A223" s="53"/>
      <c r="B223" s="13">
        <v>219</v>
      </c>
      <c r="C223" s="91" t="s">
        <v>503</v>
      </c>
      <c r="D223" s="33">
        <v>30</v>
      </c>
      <c r="E223" s="240">
        <v>1985</v>
      </c>
      <c r="F223" s="84">
        <v>1555.7</v>
      </c>
      <c r="G223" s="84">
        <v>1555.7</v>
      </c>
      <c r="H223" s="15">
        <v>6.3</v>
      </c>
      <c r="I223" s="15">
        <v>6.3</v>
      </c>
      <c r="J223" s="85">
        <v>4.8</v>
      </c>
      <c r="K223" s="267">
        <f t="shared" si="113"/>
        <v>2.067</v>
      </c>
      <c r="L223" s="267">
        <f t="shared" si="114"/>
        <v>4.518</v>
      </c>
      <c r="M223" s="254">
        <v>76</v>
      </c>
      <c r="N223" s="85">
        <v>4.233</v>
      </c>
      <c r="O223" s="254">
        <v>32</v>
      </c>
      <c r="P223" s="85">
        <v>1.782</v>
      </c>
      <c r="Q223" s="85">
        <f t="shared" si="115"/>
        <v>0.16</v>
      </c>
      <c r="R223" s="270">
        <f t="shared" si="116"/>
        <v>0.0689</v>
      </c>
      <c r="S223" s="85">
        <f t="shared" si="117"/>
        <v>0.15059999999999998</v>
      </c>
      <c r="T223" s="267">
        <f t="shared" si="118"/>
        <v>-0.28200000000000003</v>
      </c>
      <c r="U223" s="85">
        <f t="shared" si="119"/>
        <v>2.4509999999999996</v>
      </c>
      <c r="V223" s="254">
        <f t="shared" si="120"/>
        <v>-44</v>
      </c>
    </row>
    <row r="224" spans="1:22" ht="12.75">
      <c r="A224" s="53"/>
      <c r="B224" s="13">
        <v>220</v>
      </c>
      <c r="C224" s="11" t="s">
        <v>504</v>
      </c>
      <c r="D224" s="33">
        <v>60</v>
      </c>
      <c r="E224" s="33">
        <v>1969</v>
      </c>
      <c r="F224" s="84">
        <v>2530.4</v>
      </c>
      <c r="G224" s="84">
        <v>2530.4</v>
      </c>
      <c r="H224" s="15">
        <v>12.4</v>
      </c>
      <c r="I224" s="15">
        <v>12.4</v>
      </c>
      <c r="J224" s="85">
        <v>9.6</v>
      </c>
      <c r="K224" s="267">
        <f t="shared" si="113"/>
        <v>6.774</v>
      </c>
      <c r="L224" s="267">
        <f t="shared" si="114"/>
        <v>9.281</v>
      </c>
      <c r="M224" s="85">
        <v>101</v>
      </c>
      <c r="N224" s="85">
        <v>5.626</v>
      </c>
      <c r="O224" s="254">
        <v>56</v>
      </c>
      <c r="P224" s="85">
        <v>3.119</v>
      </c>
      <c r="Q224" s="85">
        <f t="shared" si="115"/>
        <v>0.16</v>
      </c>
      <c r="R224" s="270">
        <f t="shared" si="116"/>
        <v>0.1129</v>
      </c>
      <c r="S224" s="85">
        <f t="shared" si="117"/>
        <v>0.15468333333333334</v>
      </c>
      <c r="T224" s="267">
        <f t="shared" si="118"/>
        <v>-0.31899999999999906</v>
      </c>
      <c r="U224" s="85">
        <f t="shared" si="119"/>
        <v>2.507</v>
      </c>
      <c r="V224" s="254">
        <f t="shared" si="120"/>
        <v>-45</v>
      </c>
    </row>
    <row r="225" spans="1:22" ht="12.75">
      <c r="A225" s="53"/>
      <c r="B225" s="13">
        <v>221</v>
      </c>
      <c r="C225" s="11" t="s">
        <v>505</v>
      </c>
      <c r="D225" s="33">
        <v>45</v>
      </c>
      <c r="E225" s="33">
        <v>1990</v>
      </c>
      <c r="F225" s="15">
        <v>2762.48</v>
      </c>
      <c r="G225" s="15">
        <v>2762.48</v>
      </c>
      <c r="H225" s="15">
        <v>8.7</v>
      </c>
      <c r="I225" s="15">
        <v>8.7</v>
      </c>
      <c r="J225" s="85">
        <v>7.2</v>
      </c>
      <c r="K225" s="267">
        <f t="shared" si="113"/>
        <v>3.2969999999999997</v>
      </c>
      <c r="L225" s="267">
        <f t="shared" si="114"/>
        <v>6.972999999999999</v>
      </c>
      <c r="M225" s="254">
        <v>97</v>
      </c>
      <c r="N225" s="85">
        <v>5.403</v>
      </c>
      <c r="O225" s="254">
        <v>31</v>
      </c>
      <c r="P225" s="85">
        <v>1.727</v>
      </c>
      <c r="Q225" s="85">
        <f t="shared" si="115"/>
        <v>0.16</v>
      </c>
      <c r="R225" s="270">
        <f t="shared" si="116"/>
        <v>0.07326666666666666</v>
      </c>
      <c r="S225" s="85">
        <f t="shared" si="117"/>
        <v>0.15495555555555554</v>
      </c>
      <c r="T225" s="267">
        <f t="shared" si="118"/>
        <v>-0.2270000000000012</v>
      </c>
      <c r="U225" s="85">
        <f t="shared" si="119"/>
        <v>3.6759999999999993</v>
      </c>
      <c r="V225" s="254">
        <f t="shared" si="120"/>
        <v>-66</v>
      </c>
    </row>
    <row r="226" spans="1:22" ht="12.75">
      <c r="A226" s="53"/>
      <c r="B226" s="13">
        <v>222</v>
      </c>
      <c r="C226" s="78" t="s">
        <v>513</v>
      </c>
      <c r="D226" s="33">
        <v>40</v>
      </c>
      <c r="E226" s="33" t="s">
        <v>25</v>
      </c>
      <c r="F226" s="15">
        <v>1960.74</v>
      </c>
      <c r="G226" s="15">
        <v>1913.69</v>
      </c>
      <c r="H226" s="85">
        <v>9.063</v>
      </c>
      <c r="I226" s="85">
        <f>H226</f>
        <v>9.063</v>
      </c>
      <c r="J226" s="85">
        <v>6.4</v>
      </c>
      <c r="K226" s="85">
        <f t="shared" si="113"/>
        <v>5.799000000000001</v>
      </c>
      <c r="L226" s="85">
        <f t="shared" si="114"/>
        <v>6.130500000000001</v>
      </c>
      <c r="M226" s="15">
        <v>64</v>
      </c>
      <c r="N226" s="85">
        <f>M226*0.051</f>
        <v>3.264</v>
      </c>
      <c r="O226" s="15">
        <v>57.5</v>
      </c>
      <c r="P226" s="85">
        <f>O226*0.051</f>
        <v>2.9324999999999997</v>
      </c>
      <c r="Q226" s="254">
        <f>J226*1000/D226</f>
        <v>160</v>
      </c>
      <c r="R226" s="254">
        <f>K226*1000/D226</f>
        <v>144.97500000000002</v>
      </c>
      <c r="S226" s="254">
        <f>L226*1000/D226</f>
        <v>153.26250000000005</v>
      </c>
      <c r="T226" s="15">
        <f t="shared" si="118"/>
        <v>-0.26949999999999896</v>
      </c>
      <c r="U226" s="15">
        <f t="shared" si="119"/>
        <v>0.33150000000000013</v>
      </c>
      <c r="V226" s="254">
        <f t="shared" si="120"/>
        <v>-6.5</v>
      </c>
    </row>
    <row r="227" spans="1:22" ht="12.75">
      <c r="A227" s="53"/>
      <c r="B227" s="13">
        <v>223</v>
      </c>
      <c r="C227" s="78" t="s">
        <v>515</v>
      </c>
      <c r="D227" s="33">
        <v>22</v>
      </c>
      <c r="E227" s="239" t="s">
        <v>25</v>
      </c>
      <c r="F227" s="15">
        <v>1157.42</v>
      </c>
      <c r="G227" s="15">
        <v>1157.42</v>
      </c>
      <c r="H227" s="85">
        <v>5.047</v>
      </c>
      <c r="I227" s="85">
        <f>H227</f>
        <v>5.047</v>
      </c>
      <c r="J227" s="85">
        <v>3.52</v>
      </c>
      <c r="K227" s="85">
        <f t="shared" si="113"/>
        <v>3.364</v>
      </c>
      <c r="L227" s="85">
        <f t="shared" si="114"/>
        <v>3.4915</v>
      </c>
      <c r="M227" s="15">
        <v>33</v>
      </c>
      <c r="N227" s="85">
        <f>M227*0.051</f>
        <v>1.6829999999999998</v>
      </c>
      <c r="O227" s="15">
        <v>30.5</v>
      </c>
      <c r="P227" s="85">
        <f>O227*0.051</f>
        <v>1.5554999999999999</v>
      </c>
      <c r="Q227" s="254">
        <f>J227*1000/D227</f>
        <v>160</v>
      </c>
      <c r="R227" s="254">
        <f>K227*1000/D227</f>
        <v>152.9090909090909</v>
      </c>
      <c r="S227" s="254">
        <f>L227*1000/D227</f>
        <v>158.70454545454547</v>
      </c>
      <c r="T227" s="15">
        <f t="shared" si="118"/>
        <v>-0.028500000000000192</v>
      </c>
      <c r="U227" s="15">
        <f t="shared" si="119"/>
        <v>0.12749999999999995</v>
      </c>
      <c r="V227" s="254">
        <f t="shared" si="120"/>
        <v>-2.5</v>
      </c>
    </row>
    <row r="228" spans="1:22" ht="12.75">
      <c r="A228" s="53"/>
      <c r="B228" s="13">
        <v>224</v>
      </c>
      <c r="C228" s="78" t="s">
        <v>516</v>
      </c>
      <c r="D228" s="33">
        <v>20</v>
      </c>
      <c r="E228" s="239" t="s">
        <v>25</v>
      </c>
      <c r="F228" s="15">
        <v>861.17</v>
      </c>
      <c r="G228" s="15">
        <v>861.17</v>
      </c>
      <c r="H228" s="85">
        <v>1.34</v>
      </c>
      <c r="I228" s="85">
        <f>H228</f>
        <v>1.34</v>
      </c>
      <c r="J228" s="85">
        <v>1.024</v>
      </c>
      <c r="K228" s="85">
        <f t="shared" si="113"/>
        <v>0.6260000000000001</v>
      </c>
      <c r="L228" s="85">
        <f t="shared" si="114"/>
        <v>0.9830000000000001</v>
      </c>
      <c r="M228" s="15">
        <v>14</v>
      </c>
      <c r="N228" s="85">
        <f>M228*0.051</f>
        <v>0.714</v>
      </c>
      <c r="O228" s="15">
        <v>7</v>
      </c>
      <c r="P228" s="85">
        <f>O228*0.051</f>
        <v>0.357</v>
      </c>
      <c r="Q228" s="254">
        <f>J228*1000/D228</f>
        <v>51.2</v>
      </c>
      <c r="R228" s="254">
        <f>K228*1000/D228</f>
        <v>31.300000000000004</v>
      </c>
      <c r="S228" s="254">
        <f>L228*1000/D228</f>
        <v>49.150000000000006</v>
      </c>
      <c r="T228" s="15">
        <f t="shared" si="118"/>
        <v>-0.040999999999999925</v>
      </c>
      <c r="U228" s="15">
        <f t="shared" si="119"/>
        <v>0.357</v>
      </c>
      <c r="V228" s="254">
        <f t="shared" si="120"/>
        <v>-7</v>
      </c>
    </row>
    <row r="229" spans="1:22" ht="12.75">
      <c r="A229" s="53"/>
      <c r="B229" s="13">
        <v>225</v>
      </c>
      <c r="C229" s="78" t="s">
        <v>521</v>
      </c>
      <c r="D229" s="33">
        <v>12</v>
      </c>
      <c r="E229" s="239" t="s">
        <v>25</v>
      </c>
      <c r="F229" s="15">
        <v>532.1</v>
      </c>
      <c r="G229" s="15">
        <v>532.1</v>
      </c>
      <c r="H229" s="85">
        <v>0.89</v>
      </c>
      <c r="I229" s="85">
        <v>0.89</v>
      </c>
      <c r="J229" s="85">
        <v>0.64</v>
      </c>
      <c r="K229" s="85">
        <v>0.48200000000000004</v>
      </c>
      <c r="L229" s="85">
        <v>0.38</v>
      </c>
      <c r="M229" s="15">
        <v>8</v>
      </c>
      <c r="N229" s="85">
        <v>0.408</v>
      </c>
      <c r="O229" s="15">
        <v>10</v>
      </c>
      <c r="P229" s="85">
        <v>0.51</v>
      </c>
      <c r="Q229" s="254">
        <v>53.333333333333336</v>
      </c>
      <c r="R229" s="254">
        <v>40.16666666666667</v>
      </c>
      <c r="S229" s="254">
        <v>31.666666666666668</v>
      </c>
      <c r="T229" s="15">
        <v>-0.26</v>
      </c>
      <c r="U229" s="15">
        <v>-0.10200000000000004</v>
      </c>
      <c r="V229" s="254">
        <v>2</v>
      </c>
    </row>
    <row r="230" spans="1:22" ht="12.75">
      <c r="A230" s="53"/>
      <c r="B230" s="13">
        <v>226</v>
      </c>
      <c r="C230" s="78" t="s">
        <v>522</v>
      </c>
      <c r="D230" s="33">
        <v>20</v>
      </c>
      <c r="E230" s="239" t="s">
        <v>25</v>
      </c>
      <c r="F230" s="15">
        <v>1141.96</v>
      </c>
      <c r="G230" s="15">
        <v>1141.96</v>
      </c>
      <c r="H230" s="85">
        <v>4.442</v>
      </c>
      <c r="I230" s="85">
        <v>4.442</v>
      </c>
      <c r="J230" s="85">
        <v>3.2</v>
      </c>
      <c r="K230" s="85">
        <v>2.1470000000000002</v>
      </c>
      <c r="L230" s="85">
        <v>2.0960000000000005</v>
      </c>
      <c r="M230" s="15">
        <v>45</v>
      </c>
      <c r="N230" s="85">
        <v>2.295</v>
      </c>
      <c r="O230" s="15">
        <v>46</v>
      </c>
      <c r="P230" s="85">
        <v>2.3459999999999996</v>
      </c>
      <c r="Q230" s="254">
        <v>160</v>
      </c>
      <c r="R230" s="254">
        <v>107.35000000000002</v>
      </c>
      <c r="S230" s="254">
        <v>104.80000000000003</v>
      </c>
      <c r="T230" s="15">
        <v>-1.1039999999999996</v>
      </c>
      <c r="U230" s="15">
        <v>-0.05099999999999971</v>
      </c>
      <c r="V230" s="254">
        <v>1</v>
      </c>
    </row>
    <row r="231" spans="1:22" ht="12.75">
      <c r="A231" s="53"/>
      <c r="B231" s="13">
        <v>227</v>
      </c>
      <c r="C231" s="78" t="s">
        <v>542</v>
      </c>
      <c r="D231" s="33">
        <v>29</v>
      </c>
      <c r="E231" s="241" t="s">
        <v>25</v>
      </c>
      <c r="F231" s="15">
        <v>1612.1</v>
      </c>
      <c r="G231" s="15">
        <v>1612.1</v>
      </c>
      <c r="H231" s="85">
        <v>6.87</v>
      </c>
      <c r="I231" s="85">
        <f>H231</f>
        <v>6.87</v>
      </c>
      <c r="J231" s="85">
        <v>4.64</v>
      </c>
      <c r="K231" s="85">
        <f>I231-N231</f>
        <v>4.269</v>
      </c>
      <c r="L231" s="85">
        <f>I231-P231</f>
        <v>4.473000000000001</v>
      </c>
      <c r="M231" s="15">
        <v>51</v>
      </c>
      <c r="N231" s="85">
        <f>M231*0.051</f>
        <v>2.601</v>
      </c>
      <c r="O231" s="15">
        <v>47</v>
      </c>
      <c r="P231" s="85">
        <f>O231*0.051</f>
        <v>2.397</v>
      </c>
      <c r="Q231" s="254">
        <f>J231*1000/D231</f>
        <v>160</v>
      </c>
      <c r="R231" s="254">
        <f>K231*1000/D231</f>
        <v>147.20689655172413</v>
      </c>
      <c r="S231" s="254">
        <f>L231*1000/D231</f>
        <v>154.24137931034485</v>
      </c>
      <c r="T231" s="15">
        <f>L231-J231</f>
        <v>-0.16699999999999893</v>
      </c>
      <c r="U231" s="15">
        <f>N231-P231</f>
        <v>0.20400000000000018</v>
      </c>
      <c r="V231" s="254">
        <f>O231-M231</f>
        <v>-4</v>
      </c>
    </row>
    <row r="232" spans="1:22" ht="12.75">
      <c r="A232" s="53"/>
      <c r="B232" s="13">
        <v>228</v>
      </c>
      <c r="C232" s="75" t="s">
        <v>543</v>
      </c>
      <c r="D232" s="31">
        <v>45</v>
      </c>
      <c r="E232" s="237">
        <v>1988</v>
      </c>
      <c r="F232" s="251">
        <v>2339.39</v>
      </c>
      <c r="G232" s="251">
        <v>2339.39</v>
      </c>
      <c r="H232" s="252">
        <v>7.979</v>
      </c>
      <c r="I232" s="252">
        <v>7.979</v>
      </c>
      <c r="J232" s="252">
        <v>3.139</v>
      </c>
      <c r="K232" s="252">
        <v>3.1340000000000003</v>
      </c>
      <c r="L232" s="252">
        <v>3.1391</v>
      </c>
      <c r="M232" s="248">
        <v>95</v>
      </c>
      <c r="N232" s="253">
        <v>4.845</v>
      </c>
      <c r="O232" s="248">
        <v>94.9</v>
      </c>
      <c r="P232" s="252">
        <v>4.8399</v>
      </c>
      <c r="Q232" s="248">
        <v>69.75555555555556</v>
      </c>
      <c r="R232" s="248">
        <v>69.64444444444446</v>
      </c>
      <c r="S232" s="248">
        <v>69.75777777777778</v>
      </c>
      <c r="T232" s="252">
        <v>0.00010000000000021103</v>
      </c>
      <c r="U232" s="252">
        <v>0.00509999999999966</v>
      </c>
      <c r="V232" s="248">
        <v>-0.09999999999999432</v>
      </c>
    </row>
    <row r="233" spans="1:22" ht="12.75">
      <c r="A233" s="53"/>
      <c r="B233" s="13">
        <v>229</v>
      </c>
      <c r="C233" s="76" t="s">
        <v>544</v>
      </c>
      <c r="D233" s="30">
        <v>55</v>
      </c>
      <c r="E233" s="238">
        <v>1983</v>
      </c>
      <c r="F233" s="252">
        <v>2959.47</v>
      </c>
      <c r="G233" s="252">
        <v>2959.47</v>
      </c>
      <c r="H233" s="253">
        <v>9.915</v>
      </c>
      <c r="I233" s="252">
        <v>9.915</v>
      </c>
      <c r="J233" s="253">
        <v>4.356</v>
      </c>
      <c r="K233" s="252">
        <v>2.7239999999999993</v>
      </c>
      <c r="L233" s="252">
        <v>4.356</v>
      </c>
      <c r="M233" s="252">
        <v>141</v>
      </c>
      <c r="N233" s="253">
        <v>7.191</v>
      </c>
      <c r="O233" s="252">
        <v>109</v>
      </c>
      <c r="P233" s="252">
        <v>5.558999999999999</v>
      </c>
      <c r="Q233" s="248">
        <v>79.2</v>
      </c>
      <c r="R233" s="248">
        <v>49.52727272727271</v>
      </c>
      <c r="S233" s="248">
        <v>79.2</v>
      </c>
      <c r="T233" s="252">
        <v>0</v>
      </c>
      <c r="U233" s="252">
        <v>1.6320000000000006</v>
      </c>
      <c r="V233" s="248">
        <v>-32</v>
      </c>
    </row>
    <row r="234" spans="1:22" ht="12.75">
      <c r="A234" s="53"/>
      <c r="B234" s="13">
        <v>230</v>
      </c>
      <c r="C234" s="76" t="s">
        <v>544</v>
      </c>
      <c r="D234" s="30">
        <v>55</v>
      </c>
      <c r="E234" s="238">
        <v>1983</v>
      </c>
      <c r="F234" s="252">
        <v>2959.47</v>
      </c>
      <c r="G234" s="252">
        <v>2959.47</v>
      </c>
      <c r="H234" s="253">
        <v>9.915</v>
      </c>
      <c r="I234" s="252">
        <f>H234</f>
        <v>9.915</v>
      </c>
      <c r="J234" s="253">
        <v>4.356</v>
      </c>
      <c r="K234" s="252">
        <f>I234-N234</f>
        <v>2.7239999999999993</v>
      </c>
      <c r="L234" s="252">
        <f>I234-P234</f>
        <v>4.356</v>
      </c>
      <c r="M234" s="252">
        <v>141</v>
      </c>
      <c r="N234" s="253">
        <f>M234*0.051</f>
        <v>7.191</v>
      </c>
      <c r="O234" s="252">
        <v>109</v>
      </c>
      <c r="P234" s="252">
        <f>O234*0.051</f>
        <v>5.558999999999999</v>
      </c>
      <c r="Q234" s="248">
        <f>J234*1000/D234</f>
        <v>79.2</v>
      </c>
      <c r="R234" s="248">
        <f>K234*1000/D234</f>
        <v>49.52727272727271</v>
      </c>
      <c r="S234" s="248">
        <f>L234*1000/D234</f>
        <v>79.2</v>
      </c>
      <c r="T234" s="252">
        <f>L234-J234</f>
        <v>0</v>
      </c>
      <c r="U234" s="252">
        <f>N234-P234</f>
        <v>1.6320000000000006</v>
      </c>
      <c r="V234" s="248">
        <f>O234-M234</f>
        <v>-32</v>
      </c>
    </row>
    <row r="235" spans="1:22" ht="12.75">
      <c r="A235" s="53"/>
      <c r="B235" s="13">
        <v>231</v>
      </c>
      <c r="C235" s="77" t="s">
        <v>547</v>
      </c>
      <c r="D235" s="41">
        <v>45</v>
      </c>
      <c r="E235" s="239">
        <v>1991</v>
      </c>
      <c r="F235" s="84">
        <v>2333.95</v>
      </c>
      <c r="G235" s="84">
        <v>2333.95</v>
      </c>
      <c r="H235" s="85">
        <v>9.905</v>
      </c>
      <c r="I235" s="15">
        <v>9.905</v>
      </c>
      <c r="J235" s="85">
        <v>5.468</v>
      </c>
      <c r="K235" s="15">
        <v>4.759099999999999</v>
      </c>
      <c r="L235" s="15">
        <v>5.468</v>
      </c>
      <c r="M235" s="15">
        <v>100.9</v>
      </c>
      <c r="N235" s="85">
        <v>5.1459</v>
      </c>
      <c r="O235" s="15">
        <v>87</v>
      </c>
      <c r="P235" s="15">
        <v>4.436999999999999</v>
      </c>
      <c r="Q235" s="254">
        <v>121.5111111111111</v>
      </c>
      <c r="R235" s="254">
        <v>105.75777777777776</v>
      </c>
      <c r="S235" s="254">
        <v>121.5111111111111</v>
      </c>
      <c r="T235" s="15">
        <v>0</v>
      </c>
      <c r="U235" s="15">
        <v>0.7089000000000008</v>
      </c>
      <c r="V235" s="254">
        <v>-13.900000000000006</v>
      </c>
    </row>
    <row r="236" spans="1:22" ht="12.75">
      <c r="A236" s="53"/>
      <c r="B236" s="13">
        <v>232</v>
      </c>
      <c r="C236" s="78" t="s">
        <v>548</v>
      </c>
      <c r="D236" s="33">
        <v>45</v>
      </c>
      <c r="E236" s="240">
        <v>1978</v>
      </c>
      <c r="F236" s="84">
        <v>2335.06</v>
      </c>
      <c r="G236" s="84">
        <v>2335.06</v>
      </c>
      <c r="H236" s="85">
        <v>10.19</v>
      </c>
      <c r="I236" s="15">
        <v>10.19</v>
      </c>
      <c r="J236" s="15">
        <v>5.78</v>
      </c>
      <c r="K236" s="15">
        <v>5.702</v>
      </c>
      <c r="L236" s="15">
        <v>5.7785</v>
      </c>
      <c r="M236" s="254">
        <v>88</v>
      </c>
      <c r="N236" s="85">
        <v>4.4879999999999995</v>
      </c>
      <c r="O236" s="254">
        <v>86.5</v>
      </c>
      <c r="P236" s="15">
        <v>4.411499999999999</v>
      </c>
      <c r="Q236" s="254">
        <v>128.44444444444446</v>
      </c>
      <c r="R236" s="254">
        <v>126.71111111111111</v>
      </c>
      <c r="S236" s="254">
        <v>128.4111111111111</v>
      </c>
      <c r="T236" s="15">
        <v>-0.0015000000000000568</v>
      </c>
      <c r="U236" s="15">
        <v>0.07650000000000023</v>
      </c>
      <c r="V236" s="254">
        <v>-1.5</v>
      </c>
    </row>
    <row r="237" spans="1:22" ht="12.75">
      <c r="A237" s="53"/>
      <c r="B237" s="13">
        <v>233</v>
      </c>
      <c r="C237" s="78" t="s">
        <v>549</v>
      </c>
      <c r="D237" s="33">
        <v>75</v>
      </c>
      <c r="E237" s="240">
        <v>1973</v>
      </c>
      <c r="F237" s="84">
        <v>4007.78</v>
      </c>
      <c r="G237" s="84">
        <v>4007.78</v>
      </c>
      <c r="H237" s="85">
        <v>16.104</v>
      </c>
      <c r="I237" s="15">
        <v>16.104</v>
      </c>
      <c r="J237" s="15">
        <v>9.882</v>
      </c>
      <c r="K237" s="15">
        <v>8.953800000000001</v>
      </c>
      <c r="L237" s="15">
        <v>9.882</v>
      </c>
      <c r="M237" s="254">
        <v>140.2</v>
      </c>
      <c r="N237" s="85">
        <v>7.150199999999999</v>
      </c>
      <c r="O237" s="254">
        <v>122</v>
      </c>
      <c r="P237" s="15">
        <v>6.2219999999999995</v>
      </c>
      <c r="Q237" s="254">
        <v>131.76</v>
      </c>
      <c r="R237" s="254">
        <v>119.38400000000001</v>
      </c>
      <c r="S237" s="254">
        <v>131.76</v>
      </c>
      <c r="T237" s="15">
        <v>0</v>
      </c>
      <c r="U237" s="15">
        <v>0.9281999999999995</v>
      </c>
      <c r="V237" s="254">
        <v>-18.19999999999999</v>
      </c>
    </row>
    <row r="238" spans="1:22" ht="12.75">
      <c r="A238" s="53"/>
      <c r="B238" s="13">
        <v>234</v>
      </c>
      <c r="C238" s="80" t="s">
        <v>551</v>
      </c>
      <c r="D238" s="81">
        <v>45</v>
      </c>
      <c r="E238" s="241">
        <v>1973</v>
      </c>
      <c r="F238" s="257">
        <v>2304.2</v>
      </c>
      <c r="G238" s="257">
        <v>2304.2</v>
      </c>
      <c r="H238" s="15">
        <v>9.81</v>
      </c>
      <c r="I238" s="15">
        <f>H238</f>
        <v>9.81</v>
      </c>
      <c r="J238" s="265">
        <v>6.546</v>
      </c>
      <c r="K238" s="15">
        <f>I238-N238</f>
        <v>5.7861</v>
      </c>
      <c r="L238" s="15">
        <f>I238-P238</f>
        <v>6.546000000000001</v>
      </c>
      <c r="M238" s="86">
        <v>78.9</v>
      </c>
      <c r="N238" s="85">
        <f>M238*0.051</f>
        <v>4.0239</v>
      </c>
      <c r="O238" s="254">
        <v>64</v>
      </c>
      <c r="P238" s="15">
        <f>O238*0.051</f>
        <v>3.264</v>
      </c>
      <c r="Q238" s="254">
        <f>J238*1000/D238</f>
        <v>145.46666666666667</v>
      </c>
      <c r="R238" s="254">
        <f>K238*1000/D238</f>
        <v>128.58</v>
      </c>
      <c r="S238" s="254">
        <f>L238*1000/D238</f>
        <v>145.4666666666667</v>
      </c>
      <c r="T238" s="15">
        <f>L238-J238</f>
        <v>0</v>
      </c>
      <c r="U238" s="15">
        <f>N238-P238</f>
        <v>0.7599000000000005</v>
      </c>
      <c r="V238" s="254">
        <f>O238-M238</f>
        <v>-14.900000000000006</v>
      </c>
    </row>
    <row r="239" spans="1:22" ht="12.75">
      <c r="A239" s="53"/>
      <c r="B239" s="13">
        <v>235</v>
      </c>
      <c r="C239" s="78" t="s">
        <v>552</v>
      </c>
      <c r="D239" s="33">
        <v>45</v>
      </c>
      <c r="E239" s="240">
        <v>1993</v>
      </c>
      <c r="F239" s="84">
        <v>2350.45</v>
      </c>
      <c r="G239" s="84">
        <v>2350.45</v>
      </c>
      <c r="H239" s="254">
        <v>10.284</v>
      </c>
      <c r="I239" s="15">
        <f>H239</f>
        <v>10.284</v>
      </c>
      <c r="J239" s="254">
        <v>6.561</v>
      </c>
      <c r="K239" s="15">
        <f>I239-N239</f>
        <v>6.2193000000000005</v>
      </c>
      <c r="L239" s="15">
        <f>I239-P239</f>
        <v>6.561000000000001</v>
      </c>
      <c r="M239" s="254">
        <v>79.7</v>
      </c>
      <c r="N239" s="85">
        <f>M239*0.051</f>
        <v>4.0647</v>
      </c>
      <c r="O239" s="256">
        <v>73</v>
      </c>
      <c r="P239" s="15">
        <f>O239*0.051</f>
        <v>3.723</v>
      </c>
      <c r="Q239" s="254">
        <f>J239*1000/D239</f>
        <v>145.8</v>
      </c>
      <c r="R239" s="254">
        <f>K239*1000/D239</f>
        <v>138.20666666666668</v>
      </c>
      <c r="S239" s="254">
        <f>L239*1000/D239</f>
        <v>145.8</v>
      </c>
      <c r="T239" s="15">
        <f>L239-J239</f>
        <v>0</v>
      </c>
      <c r="U239" s="15">
        <f>N239-P239</f>
        <v>0.34170000000000034</v>
      </c>
      <c r="V239" s="254">
        <f>O239-M239</f>
        <v>-6.700000000000003</v>
      </c>
    </row>
    <row r="240" spans="1:22" ht="12.75">
      <c r="A240" s="53"/>
      <c r="B240" s="13">
        <v>236</v>
      </c>
      <c r="C240" s="78" t="s">
        <v>553</v>
      </c>
      <c r="D240" s="33">
        <v>20</v>
      </c>
      <c r="E240" s="240">
        <v>1971</v>
      </c>
      <c r="F240" s="15">
        <v>956.63</v>
      </c>
      <c r="G240" s="15">
        <v>956.63</v>
      </c>
      <c r="H240" s="254">
        <v>4.712</v>
      </c>
      <c r="I240" s="15">
        <f>H240</f>
        <v>4.712</v>
      </c>
      <c r="J240" s="254">
        <v>2.697</v>
      </c>
      <c r="K240" s="15">
        <f>I240-N240</f>
        <v>2.6719999999999997</v>
      </c>
      <c r="L240" s="15">
        <f>I240-P240</f>
        <v>2.6975</v>
      </c>
      <c r="M240" s="254">
        <v>40</v>
      </c>
      <c r="N240" s="85">
        <f>M240*0.051</f>
        <v>2.04</v>
      </c>
      <c r="O240" s="85">
        <v>39.5</v>
      </c>
      <c r="P240" s="15">
        <f>O240*0.051</f>
        <v>2.0145</v>
      </c>
      <c r="Q240" s="254">
        <f>J240*1000/D240</f>
        <v>134.85</v>
      </c>
      <c r="R240" s="254">
        <f>K240*1000/D240</f>
        <v>133.59999999999997</v>
      </c>
      <c r="S240" s="254">
        <f>L240*1000/D240</f>
        <v>134.875</v>
      </c>
      <c r="T240" s="15">
        <f>L240-J240</f>
        <v>0.0004999999999997229</v>
      </c>
      <c r="U240" s="15">
        <f>N240-P240</f>
        <v>0.025500000000000078</v>
      </c>
      <c r="V240" s="254">
        <f>O240-M240</f>
        <v>-0.5</v>
      </c>
    </row>
    <row r="241" spans="1:22" ht="12.75">
      <c r="A241" s="53"/>
      <c r="B241" s="13">
        <v>237</v>
      </c>
      <c r="C241" s="77" t="s">
        <v>558</v>
      </c>
      <c r="D241" s="41">
        <v>20</v>
      </c>
      <c r="E241" s="239">
        <v>1979</v>
      </c>
      <c r="F241" s="84">
        <v>964.06</v>
      </c>
      <c r="G241" s="84">
        <v>964.06</v>
      </c>
      <c r="H241" s="85">
        <v>2.813</v>
      </c>
      <c r="I241" s="15">
        <v>2.813</v>
      </c>
      <c r="J241" s="85">
        <v>3.168</v>
      </c>
      <c r="K241" s="15">
        <v>1.0813400000000002</v>
      </c>
      <c r="L241" s="15">
        <v>1.7981355200000002</v>
      </c>
      <c r="M241" s="85">
        <v>31</v>
      </c>
      <c r="N241" s="85">
        <v>1.73166</v>
      </c>
      <c r="O241" s="85">
        <v>18.168</v>
      </c>
      <c r="P241" s="15">
        <v>1.01486448</v>
      </c>
      <c r="Q241" s="254">
        <v>158.4</v>
      </c>
      <c r="R241" s="254">
        <v>54.06700000000001</v>
      </c>
      <c r="S241" s="254">
        <v>89.90677600000001</v>
      </c>
      <c r="T241" s="15">
        <v>-1.36986448</v>
      </c>
      <c r="U241" s="15">
        <v>0.71679552</v>
      </c>
      <c r="V241" s="254">
        <v>-12.832</v>
      </c>
    </row>
    <row r="242" spans="1:22" ht="12.75">
      <c r="A242" s="53"/>
      <c r="B242" s="13">
        <v>238</v>
      </c>
      <c r="C242" s="78" t="s">
        <v>559</v>
      </c>
      <c r="D242" s="33">
        <v>20</v>
      </c>
      <c r="E242" s="240">
        <v>1984</v>
      </c>
      <c r="F242" s="84">
        <v>728.56</v>
      </c>
      <c r="G242" s="84">
        <v>646.4</v>
      </c>
      <c r="H242" s="85">
        <v>3.49</v>
      </c>
      <c r="I242" s="15">
        <v>3.49</v>
      </c>
      <c r="J242" s="85">
        <v>3.2</v>
      </c>
      <c r="K242" s="15">
        <v>2.31694</v>
      </c>
      <c r="L242" s="15">
        <v>2.20522</v>
      </c>
      <c r="M242" s="85">
        <v>21</v>
      </c>
      <c r="N242" s="85">
        <v>1.17306</v>
      </c>
      <c r="O242" s="85">
        <v>23</v>
      </c>
      <c r="P242" s="15">
        <v>1.28478</v>
      </c>
      <c r="Q242" s="254">
        <v>160</v>
      </c>
      <c r="R242" s="254">
        <v>115.84700000000001</v>
      </c>
      <c r="S242" s="254">
        <v>110.26100000000001</v>
      </c>
      <c r="T242" s="15">
        <v>-0.99478</v>
      </c>
      <c r="U242" s="15">
        <v>-0.11172000000000004</v>
      </c>
      <c r="V242" s="254">
        <v>2</v>
      </c>
    </row>
    <row r="243" spans="1:22" ht="12.75">
      <c r="A243" s="53"/>
      <c r="B243" s="13">
        <v>239</v>
      </c>
      <c r="C243" s="78" t="s">
        <v>560</v>
      </c>
      <c r="D243" s="33">
        <v>18</v>
      </c>
      <c r="E243" s="240">
        <v>1989</v>
      </c>
      <c r="F243" s="84">
        <v>1068.04</v>
      </c>
      <c r="G243" s="84">
        <v>908.39</v>
      </c>
      <c r="H243" s="85">
        <v>3.467</v>
      </c>
      <c r="I243" s="15">
        <v>3.467</v>
      </c>
      <c r="J243" s="85">
        <v>2.88</v>
      </c>
      <c r="K243" s="15">
        <v>2.23808</v>
      </c>
      <c r="L243" s="15">
        <v>2.26601</v>
      </c>
      <c r="M243" s="85">
        <v>22</v>
      </c>
      <c r="N243" s="85">
        <v>1.22892</v>
      </c>
      <c r="O243" s="85">
        <v>21.5</v>
      </c>
      <c r="P243" s="15">
        <v>1.20099</v>
      </c>
      <c r="Q243" s="254">
        <v>160</v>
      </c>
      <c r="R243" s="254">
        <v>124.33777777777777</v>
      </c>
      <c r="S243" s="254">
        <v>125.88944444444445</v>
      </c>
      <c r="T243" s="15">
        <v>-0.6139899999999998</v>
      </c>
      <c r="U243" s="15">
        <v>0.02793000000000001</v>
      </c>
      <c r="V243" s="254">
        <v>-0.5</v>
      </c>
    </row>
    <row r="244" spans="1:22" ht="12.75">
      <c r="A244" s="53"/>
      <c r="B244" s="13">
        <v>240</v>
      </c>
      <c r="C244" s="78" t="s">
        <v>561</v>
      </c>
      <c r="D244" s="33">
        <v>20</v>
      </c>
      <c r="E244" s="240">
        <v>1974</v>
      </c>
      <c r="F244" s="15">
        <v>1410.72</v>
      </c>
      <c r="G244" s="15">
        <v>1410.72</v>
      </c>
      <c r="H244" s="85">
        <v>3.983</v>
      </c>
      <c r="I244" s="15">
        <v>3.983</v>
      </c>
      <c r="J244" s="85">
        <v>3.2</v>
      </c>
      <c r="K244" s="15">
        <v>2.0279</v>
      </c>
      <c r="L244" s="15">
        <v>2.54728628</v>
      </c>
      <c r="M244" s="85">
        <v>35</v>
      </c>
      <c r="N244" s="85">
        <v>1.9551</v>
      </c>
      <c r="O244" s="85">
        <v>25.702</v>
      </c>
      <c r="P244" s="15">
        <v>1.43571372</v>
      </c>
      <c r="Q244" s="254">
        <v>160</v>
      </c>
      <c r="R244" s="254">
        <v>101.395</v>
      </c>
      <c r="S244" s="254">
        <v>127.364314</v>
      </c>
      <c r="T244" s="15">
        <v>-0.6527137200000004</v>
      </c>
      <c r="U244" s="15">
        <v>0.51938628</v>
      </c>
      <c r="V244" s="254">
        <v>-9.297999999999998</v>
      </c>
    </row>
    <row r="245" spans="1:22" ht="12.75">
      <c r="A245" s="53"/>
      <c r="B245" s="13">
        <v>241</v>
      </c>
      <c r="C245" s="78" t="s">
        <v>562</v>
      </c>
      <c r="D245" s="33">
        <v>45</v>
      </c>
      <c r="E245" s="240">
        <v>1992</v>
      </c>
      <c r="F245" s="84">
        <v>2209.5</v>
      </c>
      <c r="G245" s="84">
        <v>2209.5</v>
      </c>
      <c r="H245" s="85">
        <v>9.168</v>
      </c>
      <c r="I245" s="15">
        <v>9.168</v>
      </c>
      <c r="J245" s="85">
        <v>7.2</v>
      </c>
      <c r="K245" s="15">
        <v>4.755059999999999</v>
      </c>
      <c r="L245" s="15">
        <v>6.0521291999999995</v>
      </c>
      <c r="M245" s="85">
        <v>79</v>
      </c>
      <c r="N245" s="85">
        <v>4.41294</v>
      </c>
      <c r="O245" s="85">
        <v>55.78</v>
      </c>
      <c r="P245" s="15">
        <v>3.1158708</v>
      </c>
      <c r="Q245" s="254">
        <v>160</v>
      </c>
      <c r="R245" s="254">
        <v>105.66799999999999</v>
      </c>
      <c r="S245" s="254">
        <v>134.49176</v>
      </c>
      <c r="T245" s="15">
        <v>-1.1478708000000006</v>
      </c>
      <c r="U245" s="15">
        <v>1.2970691999999997</v>
      </c>
      <c r="V245" s="254">
        <v>-23.22</v>
      </c>
    </row>
    <row r="246" spans="1:22" ht="12.75">
      <c r="A246" s="53"/>
      <c r="B246" s="13">
        <v>242</v>
      </c>
      <c r="C246" s="78" t="s">
        <v>563</v>
      </c>
      <c r="D246" s="33">
        <v>40</v>
      </c>
      <c r="E246" s="240">
        <v>1991</v>
      </c>
      <c r="F246" s="84">
        <v>2268.53</v>
      </c>
      <c r="G246" s="84">
        <v>2268.53</v>
      </c>
      <c r="H246" s="85">
        <v>9.346</v>
      </c>
      <c r="I246" s="15">
        <v>9.346</v>
      </c>
      <c r="J246" s="85">
        <v>6.4</v>
      </c>
      <c r="K246" s="15">
        <v>6.217840000000001</v>
      </c>
      <c r="L246" s="15">
        <v>5.595001</v>
      </c>
      <c r="M246" s="85">
        <v>56</v>
      </c>
      <c r="N246" s="85">
        <v>3.12816</v>
      </c>
      <c r="O246" s="85">
        <v>67.15</v>
      </c>
      <c r="P246" s="15">
        <v>3.750999</v>
      </c>
      <c r="Q246" s="254">
        <v>160</v>
      </c>
      <c r="R246" s="254">
        <v>155.44600000000003</v>
      </c>
      <c r="S246" s="254">
        <v>139.875025</v>
      </c>
      <c r="T246" s="15">
        <v>-0.8049990000000005</v>
      </c>
      <c r="U246" s="15">
        <v>-0.6228390000000004</v>
      </c>
      <c r="V246" s="254">
        <v>11.150000000000006</v>
      </c>
    </row>
    <row r="247" spans="1:22" ht="12.75">
      <c r="A247" s="53"/>
      <c r="B247" s="13">
        <v>243</v>
      </c>
      <c r="C247" s="78" t="s">
        <v>570</v>
      </c>
      <c r="D247" s="33">
        <v>5</v>
      </c>
      <c r="E247" s="240">
        <v>1949</v>
      </c>
      <c r="F247" s="84">
        <v>260.34</v>
      </c>
      <c r="G247" s="84">
        <v>260.34</v>
      </c>
      <c r="H247" s="85">
        <v>1.37</v>
      </c>
      <c r="I247" s="15">
        <v>1.37</v>
      </c>
      <c r="J247" s="85">
        <v>0.8</v>
      </c>
      <c r="K247" s="15">
        <v>0.8672600000000001</v>
      </c>
      <c r="L247" s="15">
        <v>1.1119268</v>
      </c>
      <c r="M247" s="85">
        <v>9</v>
      </c>
      <c r="N247" s="85">
        <v>0.50274</v>
      </c>
      <c r="O247" s="271">
        <v>4.62</v>
      </c>
      <c r="P247" s="15">
        <v>0.2580732</v>
      </c>
      <c r="Q247" s="254">
        <v>160</v>
      </c>
      <c r="R247" s="254">
        <v>173.45200000000003</v>
      </c>
      <c r="S247" s="254">
        <v>222.38536</v>
      </c>
      <c r="T247" s="15">
        <v>0.31192679999999995</v>
      </c>
      <c r="U247" s="15">
        <v>0.24466679999999996</v>
      </c>
      <c r="V247" s="254">
        <v>-4.38</v>
      </c>
    </row>
    <row r="248" spans="1:22" ht="12.75">
      <c r="A248" s="53"/>
      <c r="B248" s="13">
        <v>244</v>
      </c>
      <c r="C248" s="78" t="s">
        <v>571</v>
      </c>
      <c r="D248" s="33">
        <v>45</v>
      </c>
      <c r="E248" s="240">
        <v>1975</v>
      </c>
      <c r="F248" s="84">
        <v>2327.91</v>
      </c>
      <c r="G248" s="84">
        <v>2316.88</v>
      </c>
      <c r="H248" s="85">
        <v>11.039</v>
      </c>
      <c r="I248" s="15">
        <v>11.039</v>
      </c>
      <c r="J248" s="85">
        <v>7.168</v>
      </c>
      <c r="K248" s="15">
        <v>7.35224</v>
      </c>
      <c r="L248" s="15">
        <v>9.06049466</v>
      </c>
      <c r="M248" s="85">
        <v>66</v>
      </c>
      <c r="N248" s="85">
        <v>3.68676</v>
      </c>
      <c r="O248" s="85">
        <v>35.419</v>
      </c>
      <c r="P248" s="15">
        <v>1.97850534</v>
      </c>
      <c r="Q248" s="254">
        <v>159.2888888888889</v>
      </c>
      <c r="R248" s="254">
        <v>163.3831111111111</v>
      </c>
      <c r="S248" s="254">
        <v>201.34432577777778</v>
      </c>
      <c r="T248" s="15">
        <v>1.8924946599999997</v>
      </c>
      <c r="U248" s="15">
        <v>1.7082546600000001</v>
      </c>
      <c r="V248" s="254">
        <v>-30.581000000000003</v>
      </c>
    </row>
    <row r="249" spans="1:22" ht="12.75">
      <c r="A249" s="53"/>
      <c r="B249" s="13">
        <v>245</v>
      </c>
      <c r="C249" s="78" t="s">
        <v>572</v>
      </c>
      <c r="D249" s="33">
        <v>55</v>
      </c>
      <c r="E249" s="240">
        <v>1986</v>
      </c>
      <c r="F249" s="84">
        <v>2708.93</v>
      </c>
      <c r="G249" s="84">
        <v>2708.93</v>
      </c>
      <c r="H249" s="85">
        <v>14.207</v>
      </c>
      <c r="I249" s="15">
        <v>14.207</v>
      </c>
      <c r="J249" s="85">
        <v>8.8</v>
      </c>
      <c r="K249" s="15">
        <v>9.68234</v>
      </c>
      <c r="L249" s="15">
        <v>10.982760800000001</v>
      </c>
      <c r="M249" s="85">
        <v>81</v>
      </c>
      <c r="N249" s="85">
        <v>4.52466</v>
      </c>
      <c r="O249" s="85">
        <v>57.72</v>
      </c>
      <c r="P249" s="15">
        <v>3.2242392</v>
      </c>
      <c r="Q249" s="254">
        <v>160</v>
      </c>
      <c r="R249" s="254">
        <v>176.04254545454546</v>
      </c>
      <c r="S249" s="254">
        <v>199.68656000000004</v>
      </c>
      <c r="T249" s="15">
        <v>2.1827608000000005</v>
      </c>
      <c r="U249" s="15">
        <v>1.3004208</v>
      </c>
      <c r="V249" s="254">
        <v>-23.28</v>
      </c>
    </row>
    <row r="250" spans="1:22" ht="12.75">
      <c r="A250" s="53"/>
      <c r="B250" s="13">
        <v>246</v>
      </c>
      <c r="C250" s="75" t="s">
        <v>653</v>
      </c>
      <c r="D250" s="31">
        <v>40</v>
      </c>
      <c r="E250" s="237">
        <v>1993</v>
      </c>
      <c r="F250" s="251">
        <v>2229.96</v>
      </c>
      <c r="G250" s="251">
        <v>2229.96</v>
      </c>
      <c r="H250" s="252">
        <v>6.861</v>
      </c>
      <c r="I250" s="252">
        <f aca="true" t="shared" si="121" ref="I250:I259">H250</f>
        <v>6.861</v>
      </c>
      <c r="J250" s="252">
        <f>D250*0.16</f>
        <v>6.4</v>
      </c>
      <c r="K250" s="252">
        <f>I250-N250</f>
        <v>1.1999499999999994</v>
      </c>
      <c r="L250" s="252">
        <f>I250-P250</f>
        <v>2.7693499999999993</v>
      </c>
      <c r="M250" s="248">
        <v>101</v>
      </c>
      <c r="N250" s="253">
        <f>M250*0.05605</f>
        <v>5.66105</v>
      </c>
      <c r="O250" s="248">
        <v>73</v>
      </c>
      <c r="P250" s="252">
        <f>O250*0.05605</f>
        <v>4.0916500000000005</v>
      </c>
      <c r="Q250" s="248">
        <v>160</v>
      </c>
      <c r="R250" s="248">
        <f>K250*1000/D250</f>
        <v>29.998749999999983</v>
      </c>
      <c r="S250" s="248">
        <f>L250*1000/D250</f>
        <v>69.23374999999999</v>
      </c>
      <c r="T250" s="252">
        <f>L250-J250</f>
        <v>-3.630650000000001</v>
      </c>
      <c r="U250" s="252">
        <f>N250-P250</f>
        <v>1.5694</v>
      </c>
      <c r="V250" s="248">
        <f>O250-M250</f>
        <v>-28</v>
      </c>
    </row>
    <row r="251" spans="1:22" ht="12.75">
      <c r="A251" s="53"/>
      <c r="B251" s="13">
        <v>247</v>
      </c>
      <c r="C251" s="76" t="s">
        <v>654</v>
      </c>
      <c r="D251" s="30">
        <v>12</v>
      </c>
      <c r="E251" s="237" t="s">
        <v>25</v>
      </c>
      <c r="F251" s="252">
        <v>705.64</v>
      </c>
      <c r="G251" s="252">
        <v>705.64</v>
      </c>
      <c r="H251" s="253">
        <v>2.43</v>
      </c>
      <c r="I251" s="252">
        <f t="shared" si="121"/>
        <v>2.43</v>
      </c>
      <c r="J251" s="252">
        <f aca="true" t="shared" si="122" ref="J251:J259">D251*0.16</f>
        <v>1.92</v>
      </c>
      <c r="K251" s="252">
        <f aca="true" t="shared" si="123" ref="K251:K259">I251-N251</f>
        <v>0.8606</v>
      </c>
      <c r="L251" s="252">
        <f aca="true" t="shared" si="124" ref="L251:L259">I251-P251</f>
        <v>0.9166500000000002</v>
      </c>
      <c r="M251" s="252">
        <v>28</v>
      </c>
      <c r="N251" s="253">
        <f aca="true" t="shared" si="125" ref="N251:N259">M251*0.05605</f>
        <v>1.5694000000000001</v>
      </c>
      <c r="O251" s="253">
        <v>27</v>
      </c>
      <c r="P251" s="252">
        <f aca="true" t="shared" si="126" ref="P251:P259">O251*0.05605</f>
        <v>1.51335</v>
      </c>
      <c r="Q251" s="248">
        <v>160</v>
      </c>
      <c r="R251" s="248">
        <f aca="true" t="shared" si="127" ref="R251:R259">K251*1000/D251</f>
        <v>71.71666666666667</v>
      </c>
      <c r="S251" s="248">
        <f aca="true" t="shared" si="128" ref="S251:S259">L251*1000/D251</f>
        <v>76.38750000000002</v>
      </c>
      <c r="T251" s="252">
        <f>L251-J251</f>
        <v>-1.0033499999999997</v>
      </c>
      <c r="U251" s="252">
        <f aca="true" t="shared" si="129" ref="U251:U259">N251-P251</f>
        <v>0.056050000000000155</v>
      </c>
      <c r="V251" s="248">
        <f aca="true" t="shared" si="130" ref="V251:V259">O251-M251</f>
        <v>-1</v>
      </c>
    </row>
    <row r="252" spans="1:22" ht="12.75">
      <c r="A252" s="53"/>
      <c r="B252" s="13">
        <v>248</v>
      </c>
      <c r="C252" s="76" t="s">
        <v>655</v>
      </c>
      <c r="D252" s="30">
        <v>19.5</v>
      </c>
      <c r="E252" s="237" t="s">
        <v>25</v>
      </c>
      <c r="F252" s="251">
        <v>1666.34</v>
      </c>
      <c r="G252" s="251">
        <v>1666.34</v>
      </c>
      <c r="H252" s="253">
        <v>3.942</v>
      </c>
      <c r="I252" s="252">
        <f t="shared" si="121"/>
        <v>3.942</v>
      </c>
      <c r="J252" s="252">
        <f t="shared" si="122"/>
        <v>3.12</v>
      </c>
      <c r="K252" s="252">
        <f t="shared" si="123"/>
        <v>1.5878999999999999</v>
      </c>
      <c r="L252" s="252">
        <f t="shared" si="124"/>
        <v>1.7000000000000002</v>
      </c>
      <c r="M252" s="252">
        <v>42</v>
      </c>
      <c r="N252" s="253">
        <f t="shared" si="125"/>
        <v>2.3541000000000003</v>
      </c>
      <c r="O252" s="252">
        <v>40</v>
      </c>
      <c r="P252" s="252">
        <f t="shared" si="126"/>
        <v>2.242</v>
      </c>
      <c r="Q252" s="248">
        <v>160</v>
      </c>
      <c r="R252" s="248">
        <f t="shared" si="127"/>
        <v>81.43076923076923</v>
      </c>
      <c r="S252" s="248">
        <f t="shared" si="128"/>
        <v>87.1794871794872</v>
      </c>
      <c r="T252" s="252">
        <f aca="true" t="shared" si="131" ref="T252:T259">L252-J252</f>
        <v>-1.42</v>
      </c>
      <c r="U252" s="252">
        <f t="shared" si="129"/>
        <v>0.11210000000000031</v>
      </c>
      <c r="V252" s="248">
        <f t="shared" si="130"/>
        <v>-2</v>
      </c>
    </row>
    <row r="253" spans="1:22" ht="12.75">
      <c r="A253" s="53"/>
      <c r="B253" s="13">
        <v>249</v>
      </c>
      <c r="C253" s="76" t="s">
        <v>656</v>
      </c>
      <c r="D253" s="30">
        <v>22</v>
      </c>
      <c r="E253" s="237" t="s">
        <v>25</v>
      </c>
      <c r="F253" s="252">
        <v>1219.6</v>
      </c>
      <c r="G253" s="252">
        <v>1219.6</v>
      </c>
      <c r="H253" s="253">
        <v>5.456</v>
      </c>
      <c r="I253" s="252">
        <f t="shared" si="121"/>
        <v>5.456</v>
      </c>
      <c r="J253" s="252">
        <f t="shared" si="122"/>
        <v>3.52</v>
      </c>
      <c r="K253" s="252">
        <f t="shared" si="123"/>
        <v>2.37325</v>
      </c>
      <c r="L253" s="252">
        <f t="shared" si="124"/>
        <v>2.03695</v>
      </c>
      <c r="M253" s="252">
        <v>55</v>
      </c>
      <c r="N253" s="253">
        <f t="shared" si="125"/>
        <v>3.0827500000000003</v>
      </c>
      <c r="O253" s="252">
        <v>61</v>
      </c>
      <c r="P253" s="252">
        <f t="shared" si="126"/>
        <v>3.4190500000000004</v>
      </c>
      <c r="Q253" s="248">
        <v>160</v>
      </c>
      <c r="R253" s="248">
        <f t="shared" si="127"/>
        <v>107.875</v>
      </c>
      <c r="S253" s="248">
        <f t="shared" si="128"/>
        <v>92.58863636363637</v>
      </c>
      <c r="T253" s="252">
        <f t="shared" si="131"/>
        <v>-1.48305</v>
      </c>
      <c r="U253" s="252">
        <f t="shared" si="129"/>
        <v>-0.33630000000000004</v>
      </c>
      <c r="V253" s="248">
        <f t="shared" si="130"/>
        <v>6</v>
      </c>
    </row>
    <row r="254" spans="1:22" ht="12.75">
      <c r="A254" s="53"/>
      <c r="B254" s="13">
        <v>250</v>
      </c>
      <c r="C254" s="76" t="s">
        <v>657</v>
      </c>
      <c r="D254" s="30">
        <v>55</v>
      </c>
      <c r="E254" s="237" t="s">
        <v>25</v>
      </c>
      <c r="F254" s="251">
        <v>2545.12</v>
      </c>
      <c r="G254" s="251">
        <v>2545.12</v>
      </c>
      <c r="H254" s="253">
        <v>9.752</v>
      </c>
      <c r="I254" s="252">
        <f t="shared" si="121"/>
        <v>9.752</v>
      </c>
      <c r="J254" s="252">
        <f t="shared" si="122"/>
        <v>8.8</v>
      </c>
      <c r="K254" s="252">
        <f t="shared" si="123"/>
        <v>4.6514500000000005</v>
      </c>
      <c r="L254" s="252">
        <f t="shared" si="124"/>
        <v>5.116665</v>
      </c>
      <c r="M254" s="252">
        <v>91</v>
      </c>
      <c r="N254" s="253">
        <f t="shared" si="125"/>
        <v>5.10055</v>
      </c>
      <c r="O254" s="252">
        <v>82.7</v>
      </c>
      <c r="P254" s="252">
        <f t="shared" si="126"/>
        <v>4.635335</v>
      </c>
      <c r="Q254" s="248">
        <v>160</v>
      </c>
      <c r="R254" s="248">
        <f t="shared" si="127"/>
        <v>84.5718181818182</v>
      </c>
      <c r="S254" s="248">
        <f t="shared" si="128"/>
        <v>93.03027272727273</v>
      </c>
      <c r="T254" s="252">
        <f t="shared" si="131"/>
        <v>-3.6833350000000005</v>
      </c>
      <c r="U254" s="252">
        <f t="shared" si="129"/>
        <v>0.4652149999999997</v>
      </c>
      <c r="V254" s="248">
        <f t="shared" si="130"/>
        <v>-8.299999999999997</v>
      </c>
    </row>
    <row r="255" spans="1:22" ht="12.75">
      <c r="A255" s="53"/>
      <c r="B255" s="13">
        <v>251</v>
      </c>
      <c r="C255" s="39" t="s">
        <v>658</v>
      </c>
      <c r="D255" s="30">
        <v>24</v>
      </c>
      <c r="E255" s="237" t="s">
        <v>25</v>
      </c>
      <c r="F255" s="251">
        <v>462.24</v>
      </c>
      <c r="G255" s="251">
        <v>462.24</v>
      </c>
      <c r="H255" s="248">
        <v>4.89</v>
      </c>
      <c r="I255" s="252">
        <f t="shared" si="121"/>
        <v>4.89</v>
      </c>
      <c r="J255" s="252">
        <f t="shared" si="122"/>
        <v>3.84</v>
      </c>
      <c r="K255" s="252">
        <f t="shared" si="123"/>
        <v>1.3027999999999995</v>
      </c>
      <c r="L255" s="252">
        <f t="shared" si="124"/>
        <v>2.3116999999999996</v>
      </c>
      <c r="M255" s="248">
        <v>64</v>
      </c>
      <c r="N255" s="253">
        <f t="shared" si="125"/>
        <v>3.5872</v>
      </c>
      <c r="O255" s="255">
        <v>46</v>
      </c>
      <c r="P255" s="252">
        <f t="shared" si="126"/>
        <v>2.5783</v>
      </c>
      <c r="Q255" s="248">
        <v>160</v>
      </c>
      <c r="R255" s="248">
        <f t="shared" si="127"/>
        <v>54.28333333333331</v>
      </c>
      <c r="S255" s="248">
        <f t="shared" si="128"/>
        <v>96.32083333333333</v>
      </c>
      <c r="T255" s="252">
        <f t="shared" si="131"/>
        <v>-1.5283000000000002</v>
      </c>
      <c r="U255" s="252">
        <f t="shared" si="129"/>
        <v>1.0089000000000001</v>
      </c>
      <c r="V255" s="248">
        <f t="shared" si="130"/>
        <v>-18</v>
      </c>
    </row>
    <row r="256" spans="1:22" ht="12.75">
      <c r="A256" s="53"/>
      <c r="B256" s="13">
        <v>252</v>
      </c>
      <c r="C256" s="39" t="s">
        <v>659</v>
      </c>
      <c r="D256" s="30">
        <v>30</v>
      </c>
      <c r="E256" s="237" t="s">
        <v>25</v>
      </c>
      <c r="F256" s="251">
        <v>613.8</v>
      </c>
      <c r="G256" s="251">
        <v>613.8</v>
      </c>
      <c r="H256" s="248">
        <v>5.759</v>
      </c>
      <c r="I256" s="252">
        <f t="shared" si="121"/>
        <v>5.759</v>
      </c>
      <c r="J256" s="252">
        <f t="shared" si="122"/>
        <v>4.8</v>
      </c>
      <c r="K256" s="252">
        <f t="shared" si="123"/>
        <v>2.0036500000000004</v>
      </c>
      <c r="L256" s="252">
        <f t="shared" si="124"/>
        <v>3.0686</v>
      </c>
      <c r="M256" s="248">
        <v>67</v>
      </c>
      <c r="N256" s="253">
        <f t="shared" si="125"/>
        <v>3.75535</v>
      </c>
      <c r="O256" s="255">
        <v>48</v>
      </c>
      <c r="P256" s="252">
        <f t="shared" si="126"/>
        <v>2.6904000000000003</v>
      </c>
      <c r="Q256" s="248">
        <v>160</v>
      </c>
      <c r="R256" s="248">
        <f t="shared" si="127"/>
        <v>66.78833333333334</v>
      </c>
      <c r="S256" s="248">
        <f t="shared" si="128"/>
        <v>102.28666666666666</v>
      </c>
      <c r="T256" s="252">
        <f t="shared" si="131"/>
        <v>-1.7313999999999998</v>
      </c>
      <c r="U256" s="252">
        <f t="shared" si="129"/>
        <v>1.0649499999999996</v>
      </c>
      <c r="V256" s="248">
        <f t="shared" si="130"/>
        <v>-19</v>
      </c>
    </row>
    <row r="257" spans="1:22" ht="12.75">
      <c r="A257" s="53"/>
      <c r="B257" s="13">
        <v>253</v>
      </c>
      <c r="C257" s="39" t="s">
        <v>660</v>
      </c>
      <c r="D257" s="30">
        <v>18</v>
      </c>
      <c r="E257" s="237" t="s">
        <v>25</v>
      </c>
      <c r="F257" s="251">
        <v>1330.03</v>
      </c>
      <c r="G257" s="251">
        <v>1330.03</v>
      </c>
      <c r="H257" s="248">
        <v>4.207</v>
      </c>
      <c r="I257" s="252">
        <f t="shared" si="121"/>
        <v>4.207</v>
      </c>
      <c r="J257" s="252">
        <f t="shared" si="122"/>
        <v>2.88</v>
      </c>
      <c r="K257" s="252">
        <f t="shared" si="123"/>
        <v>1.6847499999999997</v>
      </c>
      <c r="L257" s="252">
        <f t="shared" si="124"/>
        <v>1.4605499999999996</v>
      </c>
      <c r="M257" s="248">
        <v>45</v>
      </c>
      <c r="N257" s="253">
        <f t="shared" si="125"/>
        <v>2.52225</v>
      </c>
      <c r="O257" s="255">
        <v>49</v>
      </c>
      <c r="P257" s="252">
        <f t="shared" si="126"/>
        <v>2.7464500000000003</v>
      </c>
      <c r="Q257" s="248">
        <v>160</v>
      </c>
      <c r="R257" s="248">
        <f t="shared" si="127"/>
        <v>93.59722222222221</v>
      </c>
      <c r="S257" s="248">
        <f t="shared" si="128"/>
        <v>81.14166666666664</v>
      </c>
      <c r="T257" s="252">
        <f t="shared" si="131"/>
        <v>-1.4194500000000003</v>
      </c>
      <c r="U257" s="252">
        <f t="shared" si="129"/>
        <v>-0.22420000000000018</v>
      </c>
      <c r="V257" s="248">
        <f t="shared" si="130"/>
        <v>4</v>
      </c>
    </row>
    <row r="258" spans="1:22" ht="12.75">
      <c r="A258" s="53"/>
      <c r="B258" s="13">
        <v>254</v>
      </c>
      <c r="C258" s="39" t="s">
        <v>661</v>
      </c>
      <c r="D258" s="30">
        <v>12</v>
      </c>
      <c r="E258" s="237" t="s">
        <v>25</v>
      </c>
      <c r="F258" s="251">
        <v>253.08</v>
      </c>
      <c r="G258" s="251">
        <v>253.08</v>
      </c>
      <c r="H258" s="248">
        <v>3.585</v>
      </c>
      <c r="I258" s="252">
        <f t="shared" si="121"/>
        <v>3.585</v>
      </c>
      <c r="J258" s="252">
        <f t="shared" si="122"/>
        <v>1.92</v>
      </c>
      <c r="K258" s="252">
        <f t="shared" si="123"/>
        <v>1.0627499999999999</v>
      </c>
      <c r="L258" s="252">
        <f t="shared" si="124"/>
        <v>1.28695</v>
      </c>
      <c r="M258" s="248">
        <v>45</v>
      </c>
      <c r="N258" s="253">
        <f t="shared" si="125"/>
        <v>2.52225</v>
      </c>
      <c r="O258" s="255">
        <v>41</v>
      </c>
      <c r="P258" s="252">
        <f t="shared" si="126"/>
        <v>2.29805</v>
      </c>
      <c r="Q258" s="248">
        <v>160</v>
      </c>
      <c r="R258" s="248">
        <f t="shared" si="127"/>
        <v>88.56249999999999</v>
      </c>
      <c r="S258" s="248">
        <f t="shared" si="128"/>
        <v>107.24583333333334</v>
      </c>
      <c r="T258" s="252">
        <f t="shared" si="131"/>
        <v>-0.6330499999999999</v>
      </c>
      <c r="U258" s="252">
        <f t="shared" si="129"/>
        <v>0.22420000000000018</v>
      </c>
      <c r="V258" s="248">
        <f t="shared" si="130"/>
        <v>-4</v>
      </c>
    </row>
    <row r="259" spans="1:22" ht="12.75">
      <c r="A259" s="53"/>
      <c r="B259" s="13">
        <v>255</v>
      </c>
      <c r="C259" s="39" t="s">
        <v>662</v>
      </c>
      <c r="D259" s="338">
        <v>55</v>
      </c>
      <c r="E259" s="30" t="s">
        <v>25</v>
      </c>
      <c r="F259" s="251">
        <v>1216.05</v>
      </c>
      <c r="G259" s="251">
        <v>1216.05</v>
      </c>
      <c r="H259" s="248">
        <v>10.45</v>
      </c>
      <c r="I259" s="252">
        <f t="shared" si="121"/>
        <v>10.45</v>
      </c>
      <c r="J259" s="252">
        <f t="shared" si="122"/>
        <v>8.8</v>
      </c>
      <c r="K259" s="252">
        <f t="shared" si="123"/>
        <v>5.125249999999999</v>
      </c>
      <c r="L259" s="252">
        <f t="shared" si="124"/>
        <v>6.078099999999999</v>
      </c>
      <c r="M259" s="248">
        <v>95</v>
      </c>
      <c r="N259" s="253">
        <f t="shared" si="125"/>
        <v>5.32475</v>
      </c>
      <c r="O259" s="255">
        <v>78</v>
      </c>
      <c r="P259" s="252">
        <f t="shared" si="126"/>
        <v>4.3719</v>
      </c>
      <c r="Q259" s="248">
        <v>160</v>
      </c>
      <c r="R259" s="248">
        <f t="shared" si="127"/>
        <v>93.18636363636362</v>
      </c>
      <c r="S259" s="248">
        <f t="shared" si="128"/>
        <v>110.51090909090908</v>
      </c>
      <c r="T259" s="252">
        <f t="shared" si="131"/>
        <v>-2.7219000000000015</v>
      </c>
      <c r="U259" s="252">
        <f t="shared" si="129"/>
        <v>0.9528499999999998</v>
      </c>
      <c r="V259" s="248">
        <f t="shared" si="130"/>
        <v>-17</v>
      </c>
    </row>
    <row r="260" spans="1:22" ht="12.75">
      <c r="A260" s="53"/>
      <c r="B260" s="13">
        <v>256</v>
      </c>
      <c r="C260" s="76" t="s">
        <v>693</v>
      </c>
      <c r="D260" s="30">
        <v>12</v>
      </c>
      <c r="E260" s="30">
        <v>1966</v>
      </c>
      <c r="F260" s="252">
        <v>761.84</v>
      </c>
      <c r="G260" s="252">
        <v>761.84</v>
      </c>
      <c r="H260" s="253">
        <v>2</v>
      </c>
      <c r="I260" s="252">
        <v>2</v>
      </c>
      <c r="J260" s="252">
        <v>1.15</v>
      </c>
      <c r="K260" s="252">
        <v>1.082</v>
      </c>
      <c r="L260" s="252">
        <v>0.98</v>
      </c>
      <c r="M260" s="252">
        <v>18</v>
      </c>
      <c r="N260" s="253">
        <v>0.9179999999999999</v>
      </c>
      <c r="O260" s="252">
        <v>20</v>
      </c>
      <c r="P260" s="252">
        <v>1.02</v>
      </c>
      <c r="Q260" s="248">
        <v>95.83333333333333</v>
      </c>
      <c r="R260" s="248">
        <v>90.16666666666667</v>
      </c>
      <c r="S260" s="248">
        <v>81.66666666666667</v>
      </c>
      <c r="T260" s="252">
        <v>-0.16999999999999993</v>
      </c>
      <c r="U260" s="252">
        <v>-0.10200000000000009</v>
      </c>
      <c r="V260" s="248">
        <v>2</v>
      </c>
    </row>
    <row r="261" spans="1:22" ht="12.75">
      <c r="A261" s="53"/>
      <c r="B261" s="13">
        <v>257</v>
      </c>
      <c r="C261" s="39" t="s">
        <v>694</v>
      </c>
      <c r="D261" s="30">
        <v>8</v>
      </c>
      <c r="E261" s="30">
        <v>1958</v>
      </c>
      <c r="F261" s="251">
        <v>356.49</v>
      </c>
      <c r="G261" s="251">
        <v>268.55</v>
      </c>
      <c r="H261" s="253">
        <v>1.5</v>
      </c>
      <c r="I261" s="252">
        <v>1.5</v>
      </c>
      <c r="J261" s="252">
        <v>1.12</v>
      </c>
      <c r="K261" s="252">
        <v>0.8370000000000001</v>
      </c>
      <c r="L261" s="252">
        <v>0.02100000000000013</v>
      </c>
      <c r="M261" s="252">
        <v>13</v>
      </c>
      <c r="N261" s="253">
        <v>0.6629999999999999</v>
      </c>
      <c r="O261" s="252">
        <v>29</v>
      </c>
      <c r="P261" s="252">
        <v>1.4789999999999999</v>
      </c>
      <c r="Q261" s="248">
        <v>140</v>
      </c>
      <c r="R261" s="248">
        <v>104.62500000000001</v>
      </c>
      <c r="S261" s="248">
        <v>2.625000000000016</v>
      </c>
      <c r="T261" s="252">
        <v>-1.099</v>
      </c>
      <c r="U261" s="252">
        <v>-0.816</v>
      </c>
      <c r="V261" s="248">
        <v>16</v>
      </c>
    </row>
    <row r="262" spans="1:22" ht="12.75">
      <c r="A262" s="53"/>
      <c r="B262" s="13">
        <v>258</v>
      </c>
      <c r="C262" s="39" t="s">
        <v>695</v>
      </c>
      <c r="D262" s="30">
        <v>12</v>
      </c>
      <c r="E262" s="30">
        <v>1961</v>
      </c>
      <c r="F262" s="251">
        <v>516.28</v>
      </c>
      <c r="G262" s="251">
        <v>467.56</v>
      </c>
      <c r="H262" s="248">
        <v>1.9</v>
      </c>
      <c r="I262" s="252">
        <v>1.9</v>
      </c>
      <c r="J262" s="252">
        <v>1.76</v>
      </c>
      <c r="K262" s="252">
        <v>1.39</v>
      </c>
      <c r="L262" s="252">
        <v>0.89428</v>
      </c>
      <c r="M262" s="248">
        <v>10</v>
      </c>
      <c r="N262" s="253">
        <v>0.51</v>
      </c>
      <c r="O262" s="255">
        <v>19.72</v>
      </c>
      <c r="P262" s="252">
        <v>1.00572</v>
      </c>
      <c r="Q262" s="248">
        <v>146.66666666666666</v>
      </c>
      <c r="R262" s="248">
        <v>115.83333333333333</v>
      </c>
      <c r="S262" s="248">
        <v>74.52333333333333</v>
      </c>
      <c r="T262" s="252">
        <v>-0.86572</v>
      </c>
      <c r="U262" s="252">
        <v>-0.49571999999999994</v>
      </c>
      <c r="V262" s="248">
        <v>9.719999999999999</v>
      </c>
    </row>
    <row r="263" spans="1:22" ht="12.75">
      <c r="A263" s="53"/>
      <c r="B263" s="13">
        <v>259</v>
      </c>
      <c r="C263" s="39" t="s">
        <v>701</v>
      </c>
      <c r="D263" s="30">
        <v>12</v>
      </c>
      <c r="E263" s="30">
        <v>1949</v>
      </c>
      <c r="F263" s="251">
        <v>554.28</v>
      </c>
      <c r="G263" s="251">
        <v>554.28</v>
      </c>
      <c r="H263" s="248">
        <v>2.2</v>
      </c>
      <c r="I263" s="252">
        <f aca="true" t="shared" si="132" ref="I263:I273">H263</f>
        <v>2.2</v>
      </c>
      <c r="J263" s="252">
        <v>1.84</v>
      </c>
      <c r="K263" s="252">
        <f aca="true" t="shared" si="133" ref="K263:K273">I263-N263</f>
        <v>1.3330000000000002</v>
      </c>
      <c r="L263" s="252">
        <f aca="true" t="shared" si="134" ref="L263:L273">I263-P263</f>
        <v>0.9581500000000003</v>
      </c>
      <c r="M263" s="248">
        <v>17</v>
      </c>
      <c r="N263" s="253">
        <f aca="true" t="shared" si="135" ref="N263:N273">M263*0.051</f>
        <v>0.867</v>
      </c>
      <c r="O263" s="255">
        <v>24.35</v>
      </c>
      <c r="P263" s="252">
        <f aca="true" t="shared" si="136" ref="P263:P273">O263*0.051</f>
        <v>1.24185</v>
      </c>
      <c r="Q263" s="248">
        <f aca="true" t="shared" si="137" ref="Q263:Q273">J263*1000/D263</f>
        <v>153.33333333333334</v>
      </c>
      <c r="R263" s="248">
        <f aca="true" t="shared" si="138" ref="R263:R273">K263*1000/D263</f>
        <v>111.08333333333336</v>
      </c>
      <c r="S263" s="248">
        <f aca="true" t="shared" si="139" ref="S263:S273">L263*1000/D263</f>
        <v>79.84583333333336</v>
      </c>
      <c r="T263" s="252">
        <f aca="true" t="shared" si="140" ref="T263:T273">L263-J263</f>
        <v>-0.8818499999999998</v>
      </c>
      <c r="U263" s="252">
        <f aca="true" t="shared" si="141" ref="U263:U273">N263-P263</f>
        <v>-0.3748499999999999</v>
      </c>
      <c r="V263" s="248">
        <f aca="true" t="shared" si="142" ref="V263:V273">O263-M263</f>
        <v>7.350000000000001</v>
      </c>
    </row>
    <row r="264" spans="1:22" ht="12.75">
      <c r="A264" s="53"/>
      <c r="B264" s="13">
        <v>260</v>
      </c>
      <c r="C264" s="39" t="s">
        <v>702</v>
      </c>
      <c r="D264" s="338">
        <v>40</v>
      </c>
      <c r="E264" s="30">
        <v>1983</v>
      </c>
      <c r="F264" s="251">
        <v>2218.33</v>
      </c>
      <c r="G264" s="251">
        <v>2218.33</v>
      </c>
      <c r="H264" s="248">
        <v>8.2</v>
      </c>
      <c r="I264" s="252">
        <f t="shared" si="132"/>
        <v>8.2</v>
      </c>
      <c r="J264" s="252">
        <v>6.4</v>
      </c>
      <c r="K264" s="252">
        <f t="shared" si="133"/>
        <v>3.3549999999999995</v>
      </c>
      <c r="L264" s="252">
        <f t="shared" si="134"/>
        <v>3.77065</v>
      </c>
      <c r="M264" s="248">
        <v>95</v>
      </c>
      <c r="N264" s="253">
        <f t="shared" si="135"/>
        <v>4.845</v>
      </c>
      <c r="O264" s="255">
        <v>86.85</v>
      </c>
      <c r="P264" s="252">
        <f t="shared" si="136"/>
        <v>4.4293499999999995</v>
      </c>
      <c r="Q264" s="248">
        <f t="shared" si="137"/>
        <v>160</v>
      </c>
      <c r="R264" s="248">
        <f t="shared" si="138"/>
        <v>83.87499999999999</v>
      </c>
      <c r="S264" s="248">
        <f t="shared" si="139"/>
        <v>94.26624999999999</v>
      </c>
      <c r="T264" s="252">
        <f t="shared" si="140"/>
        <v>-2.6293500000000005</v>
      </c>
      <c r="U264" s="252">
        <f t="shared" si="141"/>
        <v>0.4156500000000003</v>
      </c>
      <c r="V264" s="248">
        <f t="shared" si="142"/>
        <v>-8.150000000000006</v>
      </c>
    </row>
    <row r="265" spans="1:22" ht="12.75">
      <c r="A265" s="53"/>
      <c r="B265" s="13">
        <v>261</v>
      </c>
      <c r="C265" s="78" t="s">
        <v>703</v>
      </c>
      <c r="D265" s="33">
        <v>50</v>
      </c>
      <c r="E265" s="33">
        <v>1969</v>
      </c>
      <c r="F265" s="84">
        <v>2594.32</v>
      </c>
      <c r="G265" s="84">
        <v>2594.32</v>
      </c>
      <c r="H265" s="85">
        <v>10.7</v>
      </c>
      <c r="I265" s="15">
        <f t="shared" si="132"/>
        <v>10.7</v>
      </c>
      <c r="J265" s="15">
        <v>6.85</v>
      </c>
      <c r="K265" s="15">
        <f t="shared" si="133"/>
        <v>4.3759999999999994</v>
      </c>
      <c r="L265" s="15">
        <f t="shared" si="134"/>
        <v>5.32409</v>
      </c>
      <c r="M265" s="15">
        <v>124</v>
      </c>
      <c r="N265" s="85">
        <f t="shared" si="135"/>
        <v>6.324</v>
      </c>
      <c r="O265" s="15">
        <v>105.41</v>
      </c>
      <c r="P265" s="15">
        <f t="shared" si="136"/>
        <v>5.375909999999999</v>
      </c>
      <c r="Q265" s="254">
        <f t="shared" si="137"/>
        <v>137</v>
      </c>
      <c r="R265" s="254">
        <f t="shared" si="138"/>
        <v>87.51999999999998</v>
      </c>
      <c r="S265" s="254">
        <f t="shared" si="139"/>
        <v>106.4818</v>
      </c>
      <c r="T265" s="15">
        <f t="shared" si="140"/>
        <v>-1.5259099999999997</v>
      </c>
      <c r="U265" s="15">
        <f t="shared" si="141"/>
        <v>0.9480900000000005</v>
      </c>
      <c r="V265" s="254">
        <f t="shared" si="142"/>
        <v>-18.590000000000003</v>
      </c>
    </row>
    <row r="266" spans="1:22" ht="12.75">
      <c r="A266" s="53"/>
      <c r="B266" s="13">
        <v>262</v>
      </c>
      <c r="C266" s="78" t="s">
        <v>704</v>
      </c>
      <c r="D266" s="33">
        <v>30</v>
      </c>
      <c r="E266" s="33">
        <v>1988</v>
      </c>
      <c r="F266" s="84">
        <v>1594.58</v>
      </c>
      <c r="G266" s="84">
        <v>1594.58</v>
      </c>
      <c r="H266" s="85">
        <v>7.5</v>
      </c>
      <c r="I266" s="15">
        <f t="shared" si="132"/>
        <v>7.5</v>
      </c>
      <c r="J266" s="15">
        <v>4.8</v>
      </c>
      <c r="K266" s="15">
        <f t="shared" si="133"/>
        <v>3.5730000000000004</v>
      </c>
      <c r="L266" s="15">
        <f t="shared" si="134"/>
        <v>4.032</v>
      </c>
      <c r="M266" s="254">
        <v>77</v>
      </c>
      <c r="N266" s="85">
        <f t="shared" si="135"/>
        <v>3.9269999999999996</v>
      </c>
      <c r="O266" s="254">
        <v>68</v>
      </c>
      <c r="P266" s="15">
        <f t="shared" si="136"/>
        <v>3.468</v>
      </c>
      <c r="Q266" s="254">
        <f t="shared" si="137"/>
        <v>160</v>
      </c>
      <c r="R266" s="254">
        <f t="shared" si="138"/>
        <v>119.10000000000001</v>
      </c>
      <c r="S266" s="254">
        <f t="shared" si="139"/>
        <v>134.4</v>
      </c>
      <c r="T266" s="15">
        <f t="shared" si="140"/>
        <v>-0.7679999999999998</v>
      </c>
      <c r="U266" s="15">
        <f t="shared" si="141"/>
        <v>0.45899999999999963</v>
      </c>
      <c r="V266" s="254">
        <f t="shared" si="142"/>
        <v>-9</v>
      </c>
    </row>
    <row r="267" spans="1:22" ht="12.75">
      <c r="A267" s="53"/>
      <c r="B267" s="13">
        <v>263</v>
      </c>
      <c r="C267" s="78" t="s">
        <v>705</v>
      </c>
      <c r="D267" s="33">
        <v>60</v>
      </c>
      <c r="E267" s="33">
        <v>1987</v>
      </c>
      <c r="F267" s="84">
        <v>2298.15</v>
      </c>
      <c r="G267" s="84">
        <v>2298.15</v>
      </c>
      <c r="H267" s="85">
        <v>12.7</v>
      </c>
      <c r="I267" s="15">
        <f t="shared" si="132"/>
        <v>12.7</v>
      </c>
      <c r="J267" s="15">
        <v>9.47</v>
      </c>
      <c r="K267" s="15">
        <f t="shared" si="133"/>
        <v>9.027999999999999</v>
      </c>
      <c r="L267" s="15">
        <f t="shared" si="134"/>
        <v>7.803999999999999</v>
      </c>
      <c r="M267" s="254">
        <v>72</v>
      </c>
      <c r="N267" s="85">
        <f t="shared" si="135"/>
        <v>3.6719999999999997</v>
      </c>
      <c r="O267" s="254">
        <v>96</v>
      </c>
      <c r="P267" s="15">
        <f t="shared" si="136"/>
        <v>4.896</v>
      </c>
      <c r="Q267" s="254">
        <f t="shared" si="137"/>
        <v>157.83333333333334</v>
      </c>
      <c r="R267" s="254">
        <f t="shared" si="138"/>
        <v>150.46666666666664</v>
      </c>
      <c r="S267" s="254">
        <f t="shared" si="139"/>
        <v>130.06666666666666</v>
      </c>
      <c r="T267" s="15">
        <f t="shared" si="140"/>
        <v>-1.6660000000000013</v>
      </c>
      <c r="U267" s="15">
        <f t="shared" si="141"/>
        <v>-1.2240000000000002</v>
      </c>
      <c r="V267" s="254">
        <f t="shared" si="142"/>
        <v>24</v>
      </c>
    </row>
    <row r="268" spans="1:22" ht="12.75">
      <c r="A268" s="53"/>
      <c r="B268" s="13">
        <v>264</v>
      </c>
      <c r="C268" s="78" t="s">
        <v>706</v>
      </c>
      <c r="D268" s="33">
        <v>48</v>
      </c>
      <c r="E268" s="33">
        <v>1966</v>
      </c>
      <c r="F268" s="84">
        <v>2013.8</v>
      </c>
      <c r="G268" s="84">
        <v>2013.8</v>
      </c>
      <c r="H268" s="85">
        <v>9.5</v>
      </c>
      <c r="I268" s="15">
        <f t="shared" si="132"/>
        <v>9.5</v>
      </c>
      <c r="J268" s="15">
        <v>7.68</v>
      </c>
      <c r="K268" s="15">
        <f t="shared" si="133"/>
        <v>6.542</v>
      </c>
      <c r="L268" s="15">
        <f t="shared" si="134"/>
        <v>5.981</v>
      </c>
      <c r="M268" s="254">
        <v>58</v>
      </c>
      <c r="N268" s="85">
        <f t="shared" si="135"/>
        <v>2.9579999999999997</v>
      </c>
      <c r="O268" s="254">
        <v>69</v>
      </c>
      <c r="P268" s="15">
        <f t="shared" si="136"/>
        <v>3.5189999999999997</v>
      </c>
      <c r="Q268" s="254">
        <f t="shared" si="137"/>
        <v>160</v>
      </c>
      <c r="R268" s="254">
        <f t="shared" si="138"/>
        <v>136.29166666666666</v>
      </c>
      <c r="S268" s="254">
        <f t="shared" si="139"/>
        <v>124.60416666666667</v>
      </c>
      <c r="T268" s="15">
        <f t="shared" si="140"/>
        <v>-1.6989999999999998</v>
      </c>
      <c r="U268" s="15">
        <f t="shared" si="141"/>
        <v>-0.5609999999999999</v>
      </c>
      <c r="V268" s="254">
        <f t="shared" si="142"/>
        <v>11</v>
      </c>
    </row>
    <row r="269" spans="1:22" ht="12.75">
      <c r="A269" s="53"/>
      <c r="B269" s="13">
        <v>265</v>
      </c>
      <c r="C269" s="78" t="s">
        <v>707</v>
      </c>
      <c r="D269" s="33">
        <v>40</v>
      </c>
      <c r="E269" s="33">
        <v>1977</v>
      </c>
      <c r="F269" s="15">
        <v>2191.27</v>
      </c>
      <c r="G269" s="15">
        <v>2020.97</v>
      </c>
      <c r="H269" s="85">
        <v>8.9</v>
      </c>
      <c r="I269" s="15">
        <f t="shared" si="132"/>
        <v>8.9</v>
      </c>
      <c r="J269" s="15">
        <v>6.4</v>
      </c>
      <c r="K269" s="15">
        <f t="shared" si="133"/>
        <v>5.228000000000001</v>
      </c>
      <c r="L269" s="15">
        <f t="shared" si="134"/>
        <v>4.572650000000001</v>
      </c>
      <c r="M269" s="15">
        <v>72</v>
      </c>
      <c r="N269" s="85">
        <f t="shared" si="135"/>
        <v>3.6719999999999997</v>
      </c>
      <c r="O269" s="15">
        <v>84.85</v>
      </c>
      <c r="P269" s="15">
        <f t="shared" si="136"/>
        <v>4.327349999999999</v>
      </c>
      <c r="Q269" s="254">
        <f t="shared" si="137"/>
        <v>160</v>
      </c>
      <c r="R269" s="254">
        <f t="shared" si="138"/>
        <v>130.70000000000002</v>
      </c>
      <c r="S269" s="254">
        <f t="shared" si="139"/>
        <v>114.31625000000004</v>
      </c>
      <c r="T269" s="15">
        <f t="shared" si="140"/>
        <v>-1.8273499999999991</v>
      </c>
      <c r="U269" s="15">
        <f t="shared" si="141"/>
        <v>-0.6553499999999994</v>
      </c>
      <c r="V269" s="254">
        <f t="shared" si="142"/>
        <v>12.849999999999994</v>
      </c>
    </row>
    <row r="270" spans="1:22" ht="12.75">
      <c r="A270" s="53"/>
      <c r="B270" s="13">
        <v>266</v>
      </c>
      <c r="C270" s="78" t="s">
        <v>708</v>
      </c>
      <c r="D270" s="33">
        <v>24</v>
      </c>
      <c r="E270" s="33">
        <v>1988</v>
      </c>
      <c r="F270" s="84">
        <v>1235.36</v>
      </c>
      <c r="G270" s="84">
        <v>1235.6</v>
      </c>
      <c r="H270" s="254">
        <v>6</v>
      </c>
      <c r="I270" s="15">
        <f t="shared" si="132"/>
        <v>6</v>
      </c>
      <c r="J270" s="15">
        <v>3.84</v>
      </c>
      <c r="K270" s="15">
        <f t="shared" si="133"/>
        <v>1.5120000000000005</v>
      </c>
      <c r="L270" s="15">
        <f t="shared" si="134"/>
        <v>3.2036700000000002</v>
      </c>
      <c r="M270" s="254">
        <v>88</v>
      </c>
      <c r="N270" s="85">
        <f t="shared" si="135"/>
        <v>4.4879999999999995</v>
      </c>
      <c r="O270" s="254">
        <v>54.83</v>
      </c>
      <c r="P270" s="15">
        <f t="shared" si="136"/>
        <v>2.7963299999999998</v>
      </c>
      <c r="Q270" s="254">
        <f t="shared" si="137"/>
        <v>160</v>
      </c>
      <c r="R270" s="254">
        <f t="shared" si="138"/>
        <v>63.00000000000002</v>
      </c>
      <c r="S270" s="254">
        <f t="shared" si="139"/>
        <v>133.48625</v>
      </c>
      <c r="T270" s="15">
        <f t="shared" si="140"/>
        <v>-0.6363299999999996</v>
      </c>
      <c r="U270" s="15">
        <f t="shared" si="141"/>
        <v>1.6916699999999998</v>
      </c>
      <c r="V270" s="254">
        <f t="shared" si="142"/>
        <v>-33.17</v>
      </c>
    </row>
    <row r="271" spans="1:22" ht="12.75">
      <c r="A271" s="53"/>
      <c r="B271" s="13">
        <v>267</v>
      </c>
      <c r="C271" s="78" t="s">
        <v>709</v>
      </c>
      <c r="D271" s="33">
        <v>47</v>
      </c>
      <c r="E271" s="33" t="s">
        <v>697</v>
      </c>
      <c r="F271" s="84">
        <v>2586.98</v>
      </c>
      <c r="G271" s="84">
        <v>2586.98</v>
      </c>
      <c r="H271" s="254">
        <v>8.9</v>
      </c>
      <c r="I271" s="15">
        <f t="shared" si="132"/>
        <v>8.9</v>
      </c>
      <c r="J271" s="15">
        <v>7.84</v>
      </c>
      <c r="K271" s="15">
        <f t="shared" si="133"/>
        <v>4.259</v>
      </c>
      <c r="L271" s="15">
        <f t="shared" si="134"/>
        <v>5.993</v>
      </c>
      <c r="M271" s="254">
        <v>91</v>
      </c>
      <c r="N271" s="85">
        <f t="shared" si="135"/>
        <v>4.641</v>
      </c>
      <c r="O271" s="254">
        <v>57</v>
      </c>
      <c r="P271" s="15">
        <f t="shared" si="136"/>
        <v>2.907</v>
      </c>
      <c r="Q271" s="254">
        <f t="shared" si="137"/>
        <v>166.80851063829786</v>
      </c>
      <c r="R271" s="254">
        <f t="shared" si="138"/>
        <v>90.61702127659575</v>
      </c>
      <c r="S271" s="254">
        <f t="shared" si="139"/>
        <v>127.51063829787235</v>
      </c>
      <c r="T271" s="15">
        <f t="shared" si="140"/>
        <v>-1.8469999999999995</v>
      </c>
      <c r="U271" s="15">
        <f t="shared" si="141"/>
        <v>1.734</v>
      </c>
      <c r="V271" s="254">
        <f t="shared" si="142"/>
        <v>-34</v>
      </c>
    </row>
    <row r="272" spans="1:22" ht="12.75">
      <c r="A272" s="53"/>
      <c r="B272" s="13">
        <v>268</v>
      </c>
      <c r="C272" s="78" t="s">
        <v>711</v>
      </c>
      <c r="D272" s="33">
        <v>40</v>
      </c>
      <c r="E272" s="33">
        <v>1980</v>
      </c>
      <c r="F272" s="84">
        <v>2183.94</v>
      </c>
      <c r="G272" s="84">
        <v>2183.94</v>
      </c>
      <c r="H272" s="254">
        <v>9.6</v>
      </c>
      <c r="I272" s="15">
        <f t="shared" si="132"/>
        <v>9.6</v>
      </c>
      <c r="J272" s="15">
        <v>6.4</v>
      </c>
      <c r="K272" s="15">
        <f t="shared" si="133"/>
        <v>5.01</v>
      </c>
      <c r="L272" s="15">
        <f t="shared" si="134"/>
        <v>4.9334999999999996</v>
      </c>
      <c r="M272" s="254">
        <v>90</v>
      </c>
      <c r="N272" s="85">
        <f t="shared" si="135"/>
        <v>4.59</v>
      </c>
      <c r="O272" s="254">
        <v>91.5</v>
      </c>
      <c r="P272" s="15">
        <f t="shared" si="136"/>
        <v>4.6665</v>
      </c>
      <c r="Q272" s="254">
        <f t="shared" si="137"/>
        <v>160</v>
      </c>
      <c r="R272" s="254">
        <f t="shared" si="138"/>
        <v>125.25</v>
      </c>
      <c r="S272" s="254">
        <f t="shared" si="139"/>
        <v>123.3375</v>
      </c>
      <c r="T272" s="15">
        <f t="shared" si="140"/>
        <v>-1.4665000000000008</v>
      </c>
      <c r="U272" s="15">
        <f t="shared" si="141"/>
        <v>-0.07650000000000023</v>
      </c>
      <c r="V272" s="254">
        <f t="shared" si="142"/>
        <v>1.5</v>
      </c>
    </row>
    <row r="273" spans="1:22" ht="12.75">
      <c r="A273" s="53"/>
      <c r="B273" s="13">
        <v>269</v>
      </c>
      <c r="C273" s="78" t="s">
        <v>712</v>
      </c>
      <c r="D273" s="33">
        <v>40</v>
      </c>
      <c r="E273" s="33">
        <v>1980</v>
      </c>
      <c r="F273" s="15">
        <v>2217.15</v>
      </c>
      <c r="G273" s="15">
        <v>2217.15</v>
      </c>
      <c r="H273" s="15">
        <v>8.8</v>
      </c>
      <c r="I273" s="15">
        <f t="shared" si="132"/>
        <v>8.8</v>
      </c>
      <c r="J273" s="15">
        <v>6.4</v>
      </c>
      <c r="K273" s="15">
        <f t="shared" si="133"/>
        <v>4.108000000000001</v>
      </c>
      <c r="L273" s="15">
        <f t="shared" si="134"/>
        <v>5.179000000000001</v>
      </c>
      <c r="M273" s="15">
        <v>92</v>
      </c>
      <c r="N273" s="85">
        <f t="shared" si="135"/>
        <v>4.691999999999999</v>
      </c>
      <c r="O273" s="15">
        <v>71</v>
      </c>
      <c r="P273" s="15">
        <f t="shared" si="136"/>
        <v>3.6209999999999996</v>
      </c>
      <c r="Q273" s="254">
        <f t="shared" si="137"/>
        <v>160</v>
      </c>
      <c r="R273" s="254">
        <f t="shared" si="138"/>
        <v>102.70000000000005</v>
      </c>
      <c r="S273" s="254">
        <f t="shared" si="139"/>
        <v>129.47500000000002</v>
      </c>
      <c r="T273" s="15">
        <f t="shared" si="140"/>
        <v>-1.2209999999999992</v>
      </c>
      <c r="U273" s="15">
        <f t="shared" si="141"/>
        <v>1.0709999999999997</v>
      </c>
      <c r="V273" s="254">
        <f t="shared" si="142"/>
        <v>-21</v>
      </c>
    </row>
    <row r="274" spans="1:22" ht="12.75">
      <c r="A274" s="53"/>
      <c r="B274" s="13">
        <v>270</v>
      </c>
      <c r="C274" s="65" t="s">
        <v>733</v>
      </c>
      <c r="D274" s="30">
        <v>116</v>
      </c>
      <c r="E274" s="30">
        <v>2007</v>
      </c>
      <c r="F274" s="252">
        <v>7057.15</v>
      </c>
      <c r="G274" s="252">
        <v>7057.15</v>
      </c>
      <c r="H274" s="251">
        <v>15</v>
      </c>
      <c r="I274" s="252">
        <f>H274</f>
        <v>15</v>
      </c>
      <c r="J274" s="251">
        <v>9.10542</v>
      </c>
      <c r="K274" s="252">
        <f>I274-N274</f>
        <v>-0.8609999999999989</v>
      </c>
      <c r="L274" s="252">
        <f>I274-P274</f>
        <v>0.26848400000000083</v>
      </c>
      <c r="M274" s="251">
        <v>311</v>
      </c>
      <c r="N274" s="253">
        <f>M274*0.051</f>
        <v>15.860999999999999</v>
      </c>
      <c r="O274" s="253">
        <v>275.098</v>
      </c>
      <c r="P274" s="251">
        <v>14.731516</v>
      </c>
      <c r="Q274" s="248">
        <f>J274*1000/D274</f>
        <v>78.495</v>
      </c>
      <c r="R274" s="248">
        <f>K274*1000/D274</f>
        <v>-7.422413793103439</v>
      </c>
      <c r="S274" s="248">
        <f>L274*1000/D274</f>
        <v>2.3145172413793174</v>
      </c>
      <c r="T274" s="252">
        <f>L274-J274</f>
        <v>-8.836936</v>
      </c>
      <c r="U274" s="252">
        <f>N274-P274</f>
        <v>1.1294839999999997</v>
      </c>
      <c r="V274" s="248">
        <f>O274-M274</f>
        <v>-35.90199999999999</v>
      </c>
    </row>
    <row r="275" spans="1:22" ht="12.75">
      <c r="A275" s="53"/>
      <c r="B275" s="13">
        <v>271</v>
      </c>
      <c r="C275" s="65" t="s">
        <v>734</v>
      </c>
      <c r="D275" s="30">
        <v>56</v>
      </c>
      <c r="E275" s="238">
        <v>2008</v>
      </c>
      <c r="F275" s="252">
        <v>3105.9</v>
      </c>
      <c r="G275" s="252">
        <v>3105.9</v>
      </c>
      <c r="H275" s="251">
        <v>8.208</v>
      </c>
      <c r="I275" s="252">
        <f aca="true" t="shared" si="143" ref="I275:I288">H275</f>
        <v>8.208</v>
      </c>
      <c r="J275" s="251">
        <v>4.48</v>
      </c>
      <c r="K275" s="252">
        <f aca="true" t="shared" si="144" ref="K275:K288">I275-N275</f>
        <v>1.0170000000000003</v>
      </c>
      <c r="L275" s="252">
        <f aca="true" t="shared" si="145" ref="L275:L288">I275-P275</f>
        <v>0.810816</v>
      </c>
      <c r="M275" s="251">
        <v>141</v>
      </c>
      <c r="N275" s="253">
        <f aca="true" t="shared" si="146" ref="N275:N288">M275*0.051</f>
        <v>7.191</v>
      </c>
      <c r="O275" s="253">
        <v>138.136</v>
      </c>
      <c r="P275" s="251">
        <v>7.397184</v>
      </c>
      <c r="Q275" s="248">
        <f aca="true" t="shared" si="147" ref="Q275:Q288">J275*1000/D275</f>
        <v>80</v>
      </c>
      <c r="R275" s="248">
        <f aca="true" t="shared" si="148" ref="R275:R288">K275*1000/D275</f>
        <v>18.160714285714292</v>
      </c>
      <c r="S275" s="248">
        <f aca="true" t="shared" si="149" ref="S275:S288">L275*1000/D275</f>
        <v>14.478857142857143</v>
      </c>
      <c r="T275" s="252">
        <f aca="true" t="shared" si="150" ref="T275:T288">L275-J275</f>
        <v>-3.6691840000000004</v>
      </c>
      <c r="U275" s="252">
        <f aca="true" t="shared" si="151" ref="U275:U288">N275-P275</f>
        <v>-0.20618400000000037</v>
      </c>
      <c r="V275" s="248">
        <f aca="true" t="shared" si="152" ref="V275:V288">O275-M275</f>
        <v>-2.8640000000000043</v>
      </c>
    </row>
    <row r="276" spans="1:22" ht="12.75">
      <c r="A276" s="53"/>
      <c r="B276" s="13">
        <v>272</v>
      </c>
      <c r="C276" s="65" t="s">
        <v>735</v>
      </c>
      <c r="D276" s="30">
        <v>90</v>
      </c>
      <c r="E276" s="238">
        <v>2007</v>
      </c>
      <c r="F276" s="252">
        <v>5510.5</v>
      </c>
      <c r="G276" s="252">
        <v>5307.25</v>
      </c>
      <c r="H276" s="251">
        <v>11.968</v>
      </c>
      <c r="I276" s="252">
        <f t="shared" si="143"/>
        <v>11.968</v>
      </c>
      <c r="J276" s="251">
        <v>7.2</v>
      </c>
      <c r="K276" s="252">
        <f t="shared" si="144"/>
        <v>-1.1899999999999995</v>
      </c>
      <c r="L276" s="252">
        <f t="shared" si="145"/>
        <v>-2.0355419999999995</v>
      </c>
      <c r="M276" s="251">
        <v>258</v>
      </c>
      <c r="N276" s="253">
        <f t="shared" si="146"/>
        <v>13.158</v>
      </c>
      <c r="O276" s="253">
        <v>261.504</v>
      </c>
      <c r="P276" s="251">
        <v>14.003542</v>
      </c>
      <c r="Q276" s="248">
        <f t="shared" si="147"/>
        <v>80</v>
      </c>
      <c r="R276" s="248">
        <f t="shared" si="148"/>
        <v>-13.222222222222218</v>
      </c>
      <c r="S276" s="248">
        <f t="shared" si="149"/>
        <v>-22.617133333333328</v>
      </c>
      <c r="T276" s="252">
        <f t="shared" si="150"/>
        <v>-9.235541999999999</v>
      </c>
      <c r="U276" s="252">
        <f t="shared" si="151"/>
        <v>-0.845542</v>
      </c>
      <c r="V276" s="248">
        <f t="shared" si="152"/>
        <v>3.504000000000019</v>
      </c>
    </row>
    <row r="277" spans="1:22" ht="12.75">
      <c r="A277" s="53"/>
      <c r="B277" s="13">
        <v>273</v>
      </c>
      <c r="C277" s="65" t="s">
        <v>736</v>
      </c>
      <c r="D277" s="30">
        <v>45</v>
      </c>
      <c r="E277" s="238">
        <v>2001</v>
      </c>
      <c r="F277" s="252">
        <v>3135.61</v>
      </c>
      <c r="G277" s="252">
        <v>3135.61</v>
      </c>
      <c r="H277" s="251">
        <v>13.901</v>
      </c>
      <c r="I277" s="252">
        <f t="shared" si="143"/>
        <v>13.901</v>
      </c>
      <c r="J277" s="251">
        <v>7.12</v>
      </c>
      <c r="K277" s="252">
        <f t="shared" si="144"/>
        <v>6.914000000000001</v>
      </c>
      <c r="L277" s="252">
        <f t="shared" si="145"/>
        <v>5.5472</v>
      </c>
      <c r="M277" s="251">
        <v>137</v>
      </c>
      <c r="N277" s="253">
        <f t="shared" si="146"/>
        <v>6.986999999999999</v>
      </c>
      <c r="O277" s="253">
        <v>156</v>
      </c>
      <c r="P277" s="251">
        <v>8.3538</v>
      </c>
      <c r="Q277" s="248">
        <f t="shared" si="147"/>
        <v>158.22222222222223</v>
      </c>
      <c r="R277" s="248">
        <f t="shared" si="148"/>
        <v>153.64444444444447</v>
      </c>
      <c r="S277" s="248">
        <f t="shared" si="149"/>
        <v>123.27111111111111</v>
      </c>
      <c r="T277" s="252">
        <f t="shared" si="150"/>
        <v>-1.5728</v>
      </c>
      <c r="U277" s="252">
        <f t="shared" si="151"/>
        <v>-1.3668000000000005</v>
      </c>
      <c r="V277" s="248">
        <f t="shared" si="152"/>
        <v>19</v>
      </c>
    </row>
    <row r="278" spans="1:22" ht="12.75">
      <c r="A278" s="53"/>
      <c r="B278" s="13">
        <v>274</v>
      </c>
      <c r="C278" s="65" t="s">
        <v>737</v>
      </c>
      <c r="D278" s="30">
        <v>64</v>
      </c>
      <c r="E278" s="238">
        <v>2006</v>
      </c>
      <c r="F278" s="252">
        <v>3365.47</v>
      </c>
      <c r="G278" s="252">
        <v>3365.47</v>
      </c>
      <c r="H278" s="251">
        <v>6.303</v>
      </c>
      <c r="I278" s="252">
        <f t="shared" si="143"/>
        <v>6.303</v>
      </c>
      <c r="J278" s="251">
        <v>5.12</v>
      </c>
      <c r="K278" s="252">
        <f t="shared" si="144"/>
        <v>-1.2449999999999992</v>
      </c>
      <c r="L278" s="252">
        <f t="shared" si="145"/>
        <v>-1.2156890000000002</v>
      </c>
      <c r="M278" s="251">
        <v>148</v>
      </c>
      <c r="N278" s="253">
        <f t="shared" si="146"/>
        <v>7.547999999999999</v>
      </c>
      <c r="O278" s="253">
        <v>140.405</v>
      </c>
      <c r="P278" s="251">
        <v>7.518689</v>
      </c>
      <c r="Q278" s="248">
        <f t="shared" si="147"/>
        <v>80</v>
      </c>
      <c r="R278" s="248">
        <f t="shared" si="148"/>
        <v>-19.45312499999999</v>
      </c>
      <c r="S278" s="248">
        <f t="shared" si="149"/>
        <v>-18.995140625000005</v>
      </c>
      <c r="T278" s="252">
        <f t="shared" si="150"/>
        <v>-6.335689</v>
      </c>
      <c r="U278" s="252">
        <f t="shared" si="151"/>
        <v>0.029310999999998977</v>
      </c>
      <c r="V278" s="248">
        <f t="shared" si="152"/>
        <v>-7.594999999999999</v>
      </c>
    </row>
    <row r="279" spans="1:22" ht="12.75">
      <c r="A279" s="53"/>
      <c r="B279" s="13">
        <v>275</v>
      </c>
      <c r="C279" s="66" t="s">
        <v>738</v>
      </c>
      <c r="D279" s="92">
        <v>60</v>
      </c>
      <c r="E279" s="244">
        <v>1965</v>
      </c>
      <c r="F279" s="272">
        <v>2700.04</v>
      </c>
      <c r="G279" s="272">
        <v>2700.04</v>
      </c>
      <c r="H279" s="284">
        <v>15</v>
      </c>
      <c r="I279" s="272">
        <f t="shared" si="143"/>
        <v>15</v>
      </c>
      <c r="J279" s="284">
        <v>9.6</v>
      </c>
      <c r="K279" s="272">
        <f t="shared" si="144"/>
        <v>5.769</v>
      </c>
      <c r="L279" s="272">
        <f t="shared" si="145"/>
        <v>8.367725</v>
      </c>
      <c r="M279" s="284">
        <v>181</v>
      </c>
      <c r="N279" s="273">
        <f t="shared" si="146"/>
        <v>9.231</v>
      </c>
      <c r="O279" s="273">
        <v>123.852</v>
      </c>
      <c r="P279" s="284">
        <v>6.632275</v>
      </c>
      <c r="Q279" s="274">
        <f t="shared" si="147"/>
        <v>160</v>
      </c>
      <c r="R279" s="274">
        <f t="shared" si="148"/>
        <v>96.15</v>
      </c>
      <c r="S279" s="274">
        <f t="shared" si="149"/>
        <v>139.46208333333334</v>
      </c>
      <c r="T279" s="272">
        <f t="shared" si="150"/>
        <v>-1.2322749999999996</v>
      </c>
      <c r="U279" s="272">
        <f t="shared" si="151"/>
        <v>2.598725</v>
      </c>
      <c r="V279" s="274">
        <f t="shared" si="152"/>
        <v>-57.147999999999996</v>
      </c>
    </row>
    <row r="280" spans="1:22" ht="12.75">
      <c r="A280" s="53"/>
      <c r="B280" s="13">
        <v>276</v>
      </c>
      <c r="C280" s="65" t="s">
        <v>739</v>
      </c>
      <c r="D280" s="30">
        <v>50</v>
      </c>
      <c r="E280" s="238">
        <v>2006</v>
      </c>
      <c r="F280" s="252">
        <v>2532.37</v>
      </c>
      <c r="G280" s="252">
        <v>2532.37</v>
      </c>
      <c r="H280" s="251">
        <v>8</v>
      </c>
      <c r="I280" s="252">
        <f t="shared" si="143"/>
        <v>8</v>
      </c>
      <c r="J280" s="251">
        <v>4</v>
      </c>
      <c r="K280" s="252">
        <f t="shared" si="144"/>
        <v>0.45200000000000085</v>
      </c>
      <c r="L280" s="252">
        <f t="shared" si="145"/>
        <v>0.35081000000000007</v>
      </c>
      <c r="M280" s="251">
        <v>148</v>
      </c>
      <c r="N280" s="253">
        <f t="shared" si="146"/>
        <v>7.547999999999999</v>
      </c>
      <c r="O280" s="253">
        <v>142.842</v>
      </c>
      <c r="P280" s="251">
        <v>7.64919</v>
      </c>
      <c r="Q280" s="248">
        <f t="shared" si="147"/>
        <v>80</v>
      </c>
      <c r="R280" s="248">
        <f t="shared" si="148"/>
        <v>9.040000000000017</v>
      </c>
      <c r="S280" s="248">
        <f t="shared" si="149"/>
        <v>7.016200000000001</v>
      </c>
      <c r="T280" s="252">
        <f t="shared" si="150"/>
        <v>-3.64919</v>
      </c>
      <c r="U280" s="252">
        <f t="shared" si="151"/>
        <v>-0.10119000000000078</v>
      </c>
      <c r="V280" s="248">
        <f t="shared" si="152"/>
        <v>-5.157999999999987</v>
      </c>
    </row>
    <row r="281" spans="1:22" ht="12.75">
      <c r="A281" s="53"/>
      <c r="B281" s="13">
        <v>277</v>
      </c>
      <c r="C281" s="65" t="s">
        <v>740</v>
      </c>
      <c r="D281" s="30">
        <v>21</v>
      </c>
      <c r="E281" s="238">
        <v>2005</v>
      </c>
      <c r="F281" s="252">
        <v>1763.36</v>
      </c>
      <c r="G281" s="252">
        <v>1763.36</v>
      </c>
      <c r="H281" s="251">
        <v>3.4</v>
      </c>
      <c r="I281" s="252">
        <f t="shared" si="143"/>
        <v>3.4</v>
      </c>
      <c r="J281" s="251">
        <v>1.650642</v>
      </c>
      <c r="K281" s="252">
        <f t="shared" si="144"/>
        <v>-0.7309999999999994</v>
      </c>
      <c r="L281" s="252">
        <f t="shared" si="145"/>
        <v>-0.5379070000000001</v>
      </c>
      <c r="M281" s="251">
        <v>81</v>
      </c>
      <c r="N281" s="253">
        <f t="shared" si="146"/>
        <v>4.130999999999999</v>
      </c>
      <c r="O281" s="253">
        <v>73.537</v>
      </c>
      <c r="P281" s="251">
        <v>3.937907</v>
      </c>
      <c r="Q281" s="248">
        <f t="shared" si="147"/>
        <v>78.602</v>
      </c>
      <c r="R281" s="248">
        <f t="shared" si="148"/>
        <v>-34.80952380952378</v>
      </c>
      <c r="S281" s="248">
        <f t="shared" si="149"/>
        <v>-25.614619047619055</v>
      </c>
      <c r="T281" s="252">
        <f t="shared" si="150"/>
        <v>-2.188549</v>
      </c>
      <c r="U281" s="252">
        <f t="shared" si="151"/>
        <v>0.1930929999999993</v>
      </c>
      <c r="V281" s="248">
        <f t="shared" si="152"/>
        <v>-7.462999999999994</v>
      </c>
    </row>
    <row r="282" spans="1:22" ht="12.75">
      <c r="A282" s="53"/>
      <c r="B282" s="13">
        <v>278</v>
      </c>
      <c r="C282" s="65" t="s">
        <v>741</v>
      </c>
      <c r="D282" s="30">
        <v>52</v>
      </c>
      <c r="E282" s="238">
        <v>2009</v>
      </c>
      <c r="F282" s="252">
        <v>2687.24</v>
      </c>
      <c r="G282" s="252">
        <v>2687.24</v>
      </c>
      <c r="H282" s="251">
        <v>6</v>
      </c>
      <c r="I282" s="252">
        <f t="shared" si="143"/>
        <v>6</v>
      </c>
      <c r="J282" s="251">
        <v>4.13764</v>
      </c>
      <c r="K282" s="252">
        <f t="shared" si="144"/>
        <v>-0.17099999999999937</v>
      </c>
      <c r="L282" s="252">
        <f t="shared" si="145"/>
        <v>-0.061326000000000214</v>
      </c>
      <c r="M282" s="251">
        <v>121</v>
      </c>
      <c r="N282" s="253">
        <f t="shared" si="146"/>
        <v>6.170999999999999</v>
      </c>
      <c r="O282" s="253">
        <v>113.19</v>
      </c>
      <c r="P282" s="251">
        <v>6.061326</v>
      </c>
      <c r="Q282" s="248">
        <f t="shared" si="147"/>
        <v>79.57000000000001</v>
      </c>
      <c r="R282" s="248">
        <f t="shared" si="148"/>
        <v>-3.2884615384615263</v>
      </c>
      <c r="S282" s="248">
        <f t="shared" si="149"/>
        <v>-1.179346153846158</v>
      </c>
      <c r="T282" s="252">
        <f t="shared" si="150"/>
        <v>-4.198966</v>
      </c>
      <c r="U282" s="252">
        <f t="shared" si="151"/>
        <v>0.10967399999999916</v>
      </c>
      <c r="V282" s="248">
        <f t="shared" si="152"/>
        <v>-7.810000000000002</v>
      </c>
    </row>
    <row r="283" spans="1:22" ht="12.75">
      <c r="A283" s="53"/>
      <c r="B283" s="13">
        <v>279</v>
      </c>
      <c r="C283" s="65" t="s">
        <v>742</v>
      </c>
      <c r="D283" s="93">
        <v>64</v>
      </c>
      <c r="E283" s="245">
        <v>2006</v>
      </c>
      <c r="F283" s="252">
        <v>3331.76</v>
      </c>
      <c r="G283" s="252">
        <v>3331.76</v>
      </c>
      <c r="H283" s="251">
        <v>8.328</v>
      </c>
      <c r="I283" s="252">
        <f t="shared" si="143"/>
        <v>8.328</v>
      </c>
      <c r="J283" s="251">
        <v>5.12</v>
      </c>
      <c r="K283" s="252">
        <f t="shared" si="144"/>
        <v>-1.2089999999999996</v>
      </c>
      <c r="L283" s="252">
        <f t="shared" si="145"/>
        <v>-1.185587</v>
      </c>
      <c r="M283" s="251">
        <v>187</v>
      </c>
      <c r="N283" s="253">
        <f t="shared" si="146"/>
        <v>9.536999999999999</v>
      </c>
      <c r="O283" s="253">
        <v>177.658</v>
      </c>
      <c r="P283" s="251">
        <v>9.513587</v>
      </c>
      <c r="Q283" s="248">
        <f t="shared" si="147"/>
        <v>80</v>
      </c>
      <c r="R283" s="248">
        <f t="shared" si="148"/>
        <v>-18.890624999999993</v>
      </c>
      <c r="S283" s="248">
        <f t="shared" si="149"/>
        <v>-18.524796875</v>
      </c>
      <c r="T283" s="252">
        <f t="shared" si="150"/>
        <v>-6.305587</v>
      </c>
      <c r="U283" s="252">
        <f t="shared" si="151"/>
        <v>0.023412999999999684</v>
      </c>
      <c r="V283" s="248">
        <f t="shared" si="152"/>
        <v>-9.342000000000013</v>
      </c>
    </row>
    <row r="284" spans="1:22" ht="12.75">
      <c r="A284" s="53"/>
      <c r="B284" s="13">
        <v>280</v>
      </c>
      <c r="C284" s="11" t="s">
        <v>746</v>
      </c>
      <c r="D284" s="33">
        <v>28</v>
      </c>
      <c r="E284" s="240">
        <v>2000</v>
      </c>
      <c r="F284" s="15">
        <v>1552.52</v>
      </c>
      <c r="G284" s="15">
        <v>1463.69</v>
      </c>
      <c r="H284" s="84">
        <v>5.4</v>
      </c>
      <c r="I284" s="15">
        <f t="shared" si="143"/>
        <v>5.4</v>
      </c>
      <c r="J284" s="84">
        <v>4.32311</v>
      </c>
      <c r="K284" s="15">
        <f t="shared" si="144"/>
        <v>3.0030000000000006</v>
      </c>
      <c r="L284" s="15">
        <f t="shared" si="145"/>
        <v>3.5257500000000004</v>
      </c>
      <c r="M284" s="84">
        <v>47</v>
      </c>
      <c r="N284" s="85">
        <f t="shared" si="146"/>
        <v>2.397</v>
      </c>
      <c r="O284" s="85">
        <v>35</v>
      </c>
      <c r="P284" s="84">
        <v>1.87425</v>
      </c>
      <c r="Q284" s="254">
        <f t="shared" si="147"/>
        <v>154.3967857142857</v>
      </c>
      <c r="R284" s="254">
        <f t="shared" si="148"/>
        <v>107.25000000000001</v>
      </c>
      <c r="S284" s="254">
        <f t="shared" si="149"/>
        <v>125.91964285714288</v>
      </c>
      <c r="T284" s="15">
        <f t="shared" si="150"/>
        <v>-0.7973599999999994</v>
      </c>
      <c r="U284" s="15">
        <f t="shared" si="151"/>
        <v>0.5227499999999998</v>
      </c>
      <c r="V284" s="254">
        <f t="shared" si="152"/>
        <v>-12</v>
      </c>
    </row>
    <row r="285" spans="1:22" ht="12.75">
      <c r="A285" s="53"/>
      <c r="B285" s="13">
        <v>281</v>
      </c>
      <c r="C285" s="11" t="s">
        <v>748</v>
      </c>
      <c r="D285" s="33">
        <v>20</v>
      </c>
      <c r="E285" s="240">
        <v>1996</v>
      </c>
      <c r="F285" s="15">
        <v>1116.52</v>
      </c>
      <c r="G285" s="15">
        <v>1116.52</v>
      </c>
      <c r="H285" s="84">
        <v>4.8886</v>
      </c>
      <c r="I285" s="15">
        <f t="shared" si="143"/>
        <v>4.8886</v>
      </c>
      <c r="J285" s="84">
        <v>3.2</v>
      </c>
      <c r="K285" s="15">
        <f t="shared" si="144"/>
        <v>2.0326000000000004</v>
      </c>
      <c r="L285" s="15">
        <f t="shared" si="145"/>
        <v>2.4253000000000005</v>
      </c>
      <c r="M285" s="84">
        <v>56</v>
      </c>
      <c r="N285" s="85">
        <f t="shared" si="146"/>
        <v>2.856</v>
      </c>
      <c r="O285" s="85">
        <v>46</v>
      </c>
      <c r="P285" s="84">
        <v>2.4633</v>
      </c>
      <c r="Q285" s="254">
        <f t="shared" si="147"/>
        <v>160</v>
      </c>
      <c r="R285" s="254">
        <f t="shared" si="148"/>
        <v>101.63000000000002</v>
      </c>
      <c r="S285" s="254">
        <f t="shared" si="149"/>
        <v>121.26500000000003</v>
      </c>
      <c r="T285" s="15">
        <f t="shared" si="150"/>
        <v>-0.7746999999999997</v>
      </c>
      <c r="U285" s="15">
        <f t="shared" si="151"/>
        <v>0.39270000000000005</v>
      </c>
      <c r="V285" s="254">
        <f t="shared" si="152"/>
        <v>-10</v>
      </c>
    </row>
    <row r="286" spans="1:22" ht="12.75">
      <c r="A286" s="53"/>
      <c r="B286" s="13">
        <v>282</v>
      </c>
      <c r="C286" s="11" t="s">
        <v>750</v>
      </c>
      <c r="D286" s="33">
        <v>20</v>
      </c>
      <c r="E286" s="240">
        <v>2004</v>
      </c>
      <c r="F286" s="15">
        <v>1661.4</v>
      </c>
      <c r="G286" s="15">
        <v>916.49</v>
      </c>
      <c r="H286" s="84">
        <v>2.462</v>
      </c>
      <c r="I286" s="15">
        <f t="shared" si="143"/>
        <v>2.462</v>
      </c>
      <c r="J286" s="84">
        <v>1.52</v>
      </c>
      <c r="K286" s="15">
        <f t="shared" si="144"/>
        <v>0.5240000000000002</v>
      </c>
      <c r="L286" s="15">
        <f t="shared" si="145"/>
        <v>1.4713250000000002</v>
      </c>
      <c r="M286" s="84">
        <v>38</v>
      </c>
      <c r="N286" s="85">
        <f t="shared" si="146"/>
        <v>1.938</v>
      </c>
      <c r="O286" s="85">
        <v>18.5</v>
      </c>
      <c r="P286" s="84">
        <v>0.990675</v>
      </c>
      <c r="Q286" s="254">
        <f t="shared" si="147"/>
        <v>76</v>
      </c>
      <c r="R286" s="254">
        <f t="shared" si="148"/>
        <v>26.20000000000001</v>
      </c>
      <c r="S286" s="254">
        <f t="shared" si="149"/>
        <v>73.56625000000001</v>
      </c>
      <c r="T286" s="15">
        <f t="shared" si="150"/>
        <v>-0.0486749999999998</v>
      </c>
      <c r="U286" s="15">
        <f t="shared" si="151"/>
        <v>0.947325</v>
      </c>
      <c r="V286" s="254">
        <f t="shared" si="152"/>
        <v>-19.5</v>
      </c>
    </row>
    <row r="287" spans="1:22" ht="12.75">
      <c r="A287" s="53"/>
      <c r="B287" s="13">
        <v>283</v>
      </c>
      <c r="C287" s="68" t="s">
        <v>752</v>
      </c>
      <c r="D287" s="82">
        <v>60</v>
      </c>
      <c r="E287" s="246">
        <v>1994</v>
      </c>
      <c r="F287" s="15">
        <v>2203.82</v>
      </c>
      <c r="G287" s="15">
        <v>2203.82</v>
      </c>
      <c r="H287" s="84">
        <v>13.713</v>
      </c>
      <c r="I287" s="15">
        <f t="shared" si="143"/>
        <v>13.713</v>
      </c>
      <c r="J287" s="84">
        <v>9.52</v>
      </c>
      <c r="K287" s="15">
        <f t="shared" si="144"/>
        <v>7.491</v>
      </c>
      <c r="L287" s="15">
        <f t="shared" si="145"/>
        <v>7.422479999999999</v>
      </c>
      <c r="M287" s="84">
        <v>122</v>
      </c>
      <c r="N287" s="85">
        <f t="shared" si="146"/>
        <v>6.2219999999999995</v>
      </c>
      <c r="O287" s="85">
        <v>117.47</v>
      </c>
      <c r="P287" s="84">
        <v>6.29052</v>
      </c>
      <c r="Q287" s="254">
        <f t="shared" si="147"/>
        <v>158.66666666666666</v>
      </c>
      <c r="R287" s="254">
        <f t="shared" si="148"/>
        <v>124.85</v>
      </c>
      <c r="S287" s="254">
        <f t="shared" si="149"/>
        <v>123.708</v>
      </c>
      <c r="T287" s="15">
        <f t="shared" si="150"/>
        <v>-2.0975200000000003</v>
      </c>
      <c r="U287" s="15">
        <f t="shared" si="151"/>
        <v>-0.06852000000000036</v>
      </c>
      <c r="V287" s="254">
        <f t="shared" si="152"/>
        <v>-4.530000000000001</v>
      </c>
    </row>
    <row r="288" spans="1:22" ht="13.5" thickBot="1">
      <c r="A288" s="300"/>
      <c r="B288" s="13">
        <v>284</v>
      </c>
      <c r="C288" s="34" t="s">
        <v>764</v>
      </c>
      <c r="D288" s="82">
        <v>24</v>
      </c>
      <c r="E288" s="246">
        <v>1961</v>
      </c>
      <c r="F288" s="229">
        <v>911.79</v>
      </c>
      <c r="G288" s="229">
        <v>911.79</v>
      </c>
      <c r="H288" s="303">
        <v>1.316</v>
      </c>
      <c r="I288" s="24">
        <f t="shared" si="143"/>
        <v>1.316</v>
      </c>
      <c r="J288" s="303">
        <v>0</v>
      </c>
      <c r="K288" s="24">
        <f t="shared" si="144"/>
        <v>-1.0809999999999997</v>
      </c>
      <c r="L288" s="24">
        <f t="shared" si="145"/>
        <v>-0.591558</v>
      </c>
      <c r="M288" s="303">
        <v>47</v>
      </c>
      <c r="N288" s="304">
        <f t="shared" si="146"/>
        <v>2.397</v>
      </c>
      <c r="O288" s="304">
        <v>35.622</v>
      </c>
      <c r="P288" s="303">
        <v>1.907558</v>
      </c>
      <c r="Q288" s="305">
        <f t="shared" si="147"/>
        <v>0</v>
      </c>
      <c r="R288" s="305">
        <f t="shared" si="148"/>
        <v>-45.04166666666666</v>
      </c>
      <c r="S288" s="305">
        <f t="shared" si="149"/>
        <v>-24.64825</v>
      </c>
      <c r="T288" s="24">
        <f t="shared" si="150"/>
        <v>-0.591558</v>
      </c>
      <c r="U288" s="24">
        <f t="shared" si="151"/>
        <v>0.4894419999999997</v>
      </c>
      <c r="V288" s="305">
        <f t="shared" si="152"/>
        <v>-11.378</v>
      </c>
    </row>
    <row r="289" spans="1:22" ht="12.75">
      <c r="A289" s="301" t="s">
        <v>33</v>
      </c>
      <c r="B289" s="29">
        <v>1</v>
      </c>
      <c r="C289" s="223" t="s">
        <v>149</v>
      </c>
      <c r="D289" s="302">
        <v>45</v>
      </c>
      <c r="E289" s="302" t="s">
        <v>29</v>
      </c>
      <c r="F289" s="302">
        <v>2324.48</v>
      </c>
      <c r="G289" s="302">
        <v>2324.48</v>
      </c>
      <c r="H289" s="196">
        <v>11.06</v>
      </c>
      <c r="I289" s="196">
        <f>H289</f>
        <v>11.06</v>
      </c>
      <c r="J289" s="197">
        <v>7.12</v>
      </c>
      <c r="K289" s="196">
        <f>I289-N289</f>
        <v>7.133000000000001</v>
      </c>
      <c r="L289" s="196">
        <f>I289-P289</f>
        <v>7.6736</v>
      </c>
      <c r="M289" s="198">
        <v>77</v>
      </c>
      <c r="N289" s="199">
        <f>M289*0.051</f>
        <v>3.9269999999999996</v>
      </c>
      <c r="O289" s="200">
        <v>66.4</v>
      </c>
      <c r="P289" s="196">
        <f>O289*0.051</f>
        <v>3.3864</v>
      </c>
      <c r="Q289" s="200">
        <f>J289*1000/D289</f>
        <v>158.22222222222223</v>
      </c>
      <c r="R289" s="200">
        <f>K289*1000/D289</f>
        <v>158.51111111111112</v>
      </c>
      <c r="S289" s="200">
        <f>L289*1000/D289</f>
        <v>170.52444444444444</v>
      </c>
      <c r="T289" s="196">
        <f>L289-J289</f>
        <v>0.5536000000000003</v>
      </c>
      <c r="U289" s="196">
        <f>N289-P289</f>
        <v>0.5405999999999995</v>
      </c>
      <c r="V289" s="200">
        <f>O289-M289</f>
        <v>-10.599999999999994</v>
      </c>
    </row>
    <row r="290" spans="1:22" ht="12.75">
      <c r="A290" s="54"/>
      <c r="B290" s="4">
        <v>2</v>
      </c>
      <c r="C290" s="12" t="s">
        <v>156</v>
      </c>
      <c r="D290" s="94">
        <v>27</v>
      </c>
      <c r="E290" s="94">
        <v>1999</v>
      </c>
      <c r="F290" s="94">
        <v>1406</v>
      </c>
      <c r="G290" s="94">
        <v>1406</v>
      </c>
      <c r="H290" s="16">
        <v>7.32</v>
      </c>
      <c r="I290" s="16">
        <v>7.32</v>
      </c>
      <c r="J290" s="16">
        <f>D290*0.16</f>
        <v>4.32</v>
      </c>
      <c r="K290" s="16">
        <f>I290-N290</f>
        <v>4.362</v>
      </c>
      <c r="L290" s="16">
        <f>I290-P290</f>
        <v>3.138000000000001</v>
      </c>
      <c r="M290" s="201">
        <v>58</v>
      </c>
      <c r="N290" s="16">
        <f>M290*0.051</f>
        <v>2.9579999999999997</v>
      </c>
      <c r="O290" s="201">
        <v>82</v>
      </c>
      <c r="P290" s="16">
        <f>O290*0.051</f>
        <v>4.1819999999999995</v>
      </c>
      <c r="Q290" s="201">
        <v>160</v>
      </c>
      <c r="R290" s="201">
        <f>K290/D290*1000</f>
        <v>161.55555555555557</v>
      </c>
      <c r="S290" s="201">
        <f>L290*1000/D290</f>
        <v>116.22222222222226</v>
      </c>
      <c r="T290" s="16">
        <f>L290-J290</f>
        <v>-1.1819999999999995</v>
      </c>
      <c r="U290" s="16">
        <f>N290-P290</f>
        <v>-1.2239999999999998</v>
      </c>
      <c r="V290" s="201">
        <f>O290-M290</f>
        <v>24</v>
      </c>
    </row>
    <row r="291" spans="1:22" ht="12.75">
      <c r="A291" s="54"/>
      <c r="B291" s="4">
        <v>3</v>
      </c>
      <c r="C291" s="67" t="s">
        <v>157</v>
      </c>
      <c r="D291" s="202">
        <v>33</v>
      </c>
      <c r="E291" s="202">
        <v>1988</v>
      </c>
      <c r="F291" s="202">
        <v>1863</v>
      </c>
      <c r="G291" s="202">
        <v>1863</v>
      </c>
      <c r="H291" s="201">
        <v>8.3</v>
      </c>
      <c r="I291" s="203">
        <v>8.3</v>
      </c>
      <c r="J291" s="203">
        <v>5.28</v>
      </c>
      <c r="K291" s="203">
        <v>5.291</v>
      </c>
      <c r="L291" s="203">
        <v>4.832000000000001</v>
      </c>
      <c r="M291" s="201">
        <v>59</v>
      </c>
      <c r="N291" s="203">
        <v>3.009</v>
      </c>
      <c r="O291" s="201">
        <v>68</v>
      </c>
      <c r="P291" s="203">
        <v>3.468</v>
      </c>
      <c r="Q291" s="201">
        <v>160</v>
      </c>
      <c r="R291" s="201">
        <v>160.33333333333334</v>
      </c>
      <c r="S291" s="201">
        <v>146.42424242424246</v>
      </c>
      <c r="T291" s="203">
        <v>-0.4479999999999995</v>
      </c>
      <c r="U291" s="203">
        <v>-0.4590000000000001</v>
      </c>
      <c r="V291" s="204">
        <v>9</v>
      </c>
    </row>
    <row r="292" spans="1:22" ht="12.75">
      <c r="A292" s="54"/>
      <c r="B292" s="4">
        <v>4</v>
      </c>
      <c r="C292" s="224" t="s">
        <v>158</v>
      </c>
      <c r="D292" s="202">
        <v>13</v>
      </c>
      <c r="E292" s="202">
        <v>1986</v>
      </c>
      <c r="F292" s="202">
        <v>830</v>
      </c>
      <c r="G292" s="202">
        <v>830</v>
      </c>
      <c r="H292" s="201">
        <v>3.7</v>
      </c>
      <c r="I292" s="201">
        <v>3.7</v>
      </c>
      <c r="J292" s="16">
        <v>2.08</v>
      </c>
      <c r="K292" s="16">
        <v>2.1700000000000004</v>
      </c>
      <c r="L292" s="16">
        <v>2.2720000000000002</v>
      </c>
      <c r="M292" s="201">
        <v>30</v>
      </c>
      <c r="N292" s="16">
        <v>1.5299999999999998</v>
      </c>
      <c r="O292" s="201">
        <v>28</v>
      </c>
      <c r="P292" s="16">
        <v>1.428</v>
      </c>
      <c r="Q292" s="201">
        <v>160</v>
      </c>
      <c r="R292" s="201">
        <v>166.92307692307696</v>
      </c>
      <c r="S292" s="201">
        <v>174.7692307692308</v>
      </c>
      <c r="T292" s="203">
        <v>0.19200000000000017</v>
      </c>
      <c r="U292" s="203">
        <v>0.10199999999999987</v>
      </c>
      <c r="V292" s="204">
        <v>-2</v>
      </c>
    </row>
    <row r="293" spans="1:22" ht="12.75">
      <c r="A293" s="54"/>
      <c r="B293" s="4">
        <v>5</v>
      </c>
      <c r="C293" s="225" t="s">
        <v>172</v>
      </c>
      <c r="D293" s="94">
        <v>20</v>
      </c>
      <c r="E293" s="94">
        <v>1999</v>
      </c>
      <c r="F293" s="94"/>
      <c r="G293" s="94"/>
      <c r="H293" s="201">
        <v>5.187</v>
      </c>
      <c r="I293" s="16">
        <f aca="true" t="shared" si="153" ref="I293:I302">H293</f>
        <v>5.187</v>
      </c>
      <c r="J293" s="201"/>
      <c r="K293" s="16">
        <f aca="true" t="shared" si="154" ref="K293:K302">I293-N293</f>
        <v>5.187</v>
      </c>
      <c r="L293" s="16">
        <f aca="true" t="shared" si="155" ref="L293:L302">I293-P293</f>
        <v>2.7390000000000003</v>
      </c>
      <c r="M293" s="201"/>
      <c r="N293" s="95">
        <f>M293*0.051</f>
        <v>0</v>
      </c>
      <c r="O293" s="205">
        <v>48</v>
      </c>
      <c r="P293" s="16">
        <f>O293*0.051</f>
        <v>2.448</v>
      </c>
      <c r="Q293" s="201">
        <f aca="true" t="shared" si="156" ref="Q293:Q302">J293*1000/D293</f>
        <v>0</v>
      </c>
      <c r="R293" s="201">
        <f aca="true" t="shared" si="157" ref="R293:R302">K293*1000/D293</f>
        <v>259.35</v>
      </c>
      <c r="S293" s="201">
        <f aca="true" t="shared" si="158" ref="S293:S302">L293*1000/D293</f>
        <v>136.95000000000002</v>
      </c>
      <c r="T293" s="16">
        <f aca="true" t="shared" si="159" ref="T293:T302">L293-J293</f>
        <v>2.7390000000000003</v>
      </c>
      <c r="U293" s="16">
        <f aca="true" t="shared" si="160" ref="U293:U302">N293-P293</f>
        <v>-2.448</v>
      </c>
      <c r="V293" s="201">
        <f aca="true" t="shared" si="161" ref="V293:V299">O293-M293</f>
        <v>48</v>
      </c>
    </row>
    <row r="294" spans="1:22" ht="12.75">
      <c r="A294" s="54"/>
      <c r="B294" s="4">
        <v>6</v>
      </c>
      <c r="C294" s="225" t="s">
        <v>173</v>
      </c>
      <c r="D294" s="94">
        <v>30</v>
      </c>
      <c r="E294" s="94">
        <v>1972</v>
      </c>
      <c r="F294" s="94"/>
      <c r="G294" s="94"/>
      <c r="H294" s="201">
        <v>7.787</v>
      </c>
      <c r="I294" s="16">
        <f t="shared" si="153"/>
        <v>7.787</v>
      </c>
      <c r="J294" s="201"/>
      <c r="K294" s="16">
        <f t="shared" si="154"/>
        <v>7.787</v>
      </c>
      <c r="L294" s="16">
        <f t="shared" si="155"/>
        <v>4.4719999999999995</v>
      </c>
      <c r="M294" s="201"/>
      <c r="N294" s="95">
        <f>M294*0.051</f>
        <v>0</v>
      </c>
      <c r="O294" s="205">
        <v>65</v>
      </c>
      <c r="P294" s="16">
        <f>O294*0.051</f>
        <v>3.315</v>
      </c>
      <c r="Q294" s="201">
        <f t="shared" si="156"/>
        <v>0</v>
      </c>
      <c r="R294" s="201">
        <f t="shared" si="157"/>
        <v>259.56666666666666</v>
      </c>
      <c r="S294" s="201">
        <f t="shared" si="158"/>
        <v>149.06666666666663</v>
      </c>
      <c r="T294" s="16">
        <f t="shared" si="159"/>
        <v>4.4719999999999995</v>
      </c>
      <c r="U294" s="16">
        <f t="shared" si="160"/>
        <v>-3.315</v>
      </c>
      <c r="V294" s="201">
        <f t="shared" si="161"/>
        <v>65</v>
      </c>
    </row>
    <row r="295" spans="1:22" ht="12.75">
      <c r="A295" s="54"/>
      <c r="B295" s="4">
        <v>7</v>
      </c>
      <c r="C295" s="223" t="s">
        <v>199</v>
      </c>
      <c r="D295" s="207">
        <v>40</v>
      </c>
      <c r="E295" s="207">
        <v>1992</v>
      </c>
      <c r="F295" s="207">
        <v>2359.87</v>
      </c>
      <c r="G295" s="207">
        <v>2359.87</v>
      </c>
      <c r="H295" s="16">
        <v>10.816</v>
      </c>
      <c r="I295" s="16">
        <f t="shared" si="153"/>
        <v>10.816</v>
      </c>
      <c r="J295" s="230">
        <v>6.4</v>
      </c>
      <c r="K295" s="16">
        <f t="shared" si="154"/>
        <v>6.889000000000001</v>
      </c>
      <c r="L295" s="16">
        <f t="shared" si="155"/>
        <v>7.562200000000001</v>
      </c>
      <c r="M295" s="26">
        <v>70</v>
      </c>
      <c r="N295" s="95">
        <f>M295*0.0561</f>
        <v>3.9269999999999996</v>
      </c>
      <c r="O295" s="201">
        <v>58</v>
      </c>
      <c r="P295" s="16">
        <f>O295*0.0561</f>
        <v>3.2538</v>
      </c>
      <c r="Q295" s="201">
        <f t="shared" si="156"/>
        <v>160</v>
      </c>
      <c r="R295" s="201">
        <f t="shared" si="157"/>
        <v>172.22500000000002</v>
      </c>
      <c r="S295" s="201">
        <f t="shared" si="158"/>
        <v>189.055</v>
      </c>
      <c r="T295" s="16">
        <f t="shared" si="159"/>
        <v>1.1622000000000003</v>
      </c>
      <c r="U295" s="16">
        <f t="shared" si="160"/>
        <v>0.6731999999999996</v>
      </c>
      <c r="V295" s="201">
        <f t="shared" si="161"/>
        <v>-12</v>
      </c>
    </row>
    <row r="296" spans="1:22" ht="12.75">
      <c r="A296" s="54"/>
      <c r="B296" s="4">
        <v>8</v>
      </c>
      <c r="C296" s="226" t="s">
        <v>200</v>
      </c>
      <c r="D296" s="94">
        <v>15</v>
      </c>
      <c r="E296" s="94">
        <v>1980</v>
      </c>
      <c r="F296" s="94">
        <v>833.65</v>
      </c>
      <c r="G296" s="94">
        <v>833.65</v>
      </c>
      <c r="H296" s="95">
        <v>4.178</v>
      </c>
      <c r="I296" s="16">
        <f t="shared" si="153"/>
        <v>4.178</v>
      </c>
      <c r="J296" s="16">
        <v>2.4</v>
      </c>
      <c r="K296" s="16">
        <f t="shared" si="154"/>
        <v>2.495</v>
      </c>
      <c r="L296" s="16">
        <f t="shared" si="155"/>
        <v>3.2243</v>
      </c>
      <c r="M296" s="201">
        <v>30</v>
      </c>
      <c r="N296" s="95">
        <f>M296*0.0561</f>
        <v>1.6829999999999998</v>
      </c>
      <c r="O296" s="201">
        <v>17</v>
      </c>
      <c r="P296" s="16">
        <f>O296*0.0561</f>
        <v>0.9537</v>
      </c>
      <c r="Q296" s="201">
        <f t="shared" si="156"/>
        <v>160</v>
      </c>
      <c r="R296" s="201">
        <f t="shared" si="157"/>
        <v>166.33333333333334</v>
      </c>
      <c r="S296" s="201">
        <f t="shared" si="158"/>
        <v>214.95333333333332</v>
      </c>
      <c r="T296" s="16">
        <f t="shared" si="159"/>
        <v>0.8243</v>
      </c>
      <c r="U296" s="16">
        <f t="shared" si="160"/>
        <v>0.7292999999999998</v>
      </c>
      <c r="V296" s="201">
        <f t="shared" si="161"/>
        <v>-13</v>
      </c>
    </row>
    <row r="297" spans="1:22" ht="12.75">
      <c r="A297" s="54"/>
      <c r="B297" s="4">
        <v>9</v>
      </c>
      <c r="C297" s="226" t="s">
        <v>213</v>
      </c>
      <c r="D297" s="94">
        <v>40</v>
      </c>
      <c r="E297" s="94" t="s">
        <v>25</v>
      </c>
      <c r="F297" s="94">
        <v>2270.55</v>
      </c>
      <c r="G297" s="94">
        <v>2270.55</v>
      </c>
      <c r="H297" s="95">
        <v>11.214</v>
      </c>
      <c r="I297" s="16">
        <f t="shared" si="153"/>
        <v>11.214</v>
      </c>
      <c r="J297" s="16">
        <v>6.4</v>
      </c>
      <c r="K297" s="16">
        <f t="shared" si="154"/>
        <v>6.93742</v>
      </c>
      <c r="L297" s="16">
        <f t="shared" si="155"/>
        <v>7.93714</v>
      </c>
      <c r="M297" s="26">
        <v>77</v>
      </c>
      <c r="N297" s="95">
        <f>M297*0.05554</f>
        <v>4.27658</v>
      </c>
      <c r="O297" s="16">
        <v>59</v>
      </c>
      <c r="P297" s="16">
        <f>O297*0.05554</f>
        <v>3.27686</v>
      </c>
      <c r="Q297" s="201">
        <f t="shared" si="156"/>
        <v>160</v>
      </c>
      <c r="R297" s="201">
        <f t="shared" si="157"/>
        <v>173.4355</v>
      </c>
      <c r="S297" s="16">
        <f t="shared" si="158"/>
        <v>198.4285</v>
      </c>
      <c r="T297" s="16">
        <f t="shared" si="159"/>
        <v>1.53714</v>
      </c>
      <c r="U297" s="16">
        <f t="shared" si="160"/>
        <v>0.9997199999999999</v>
      </c>
      <c r="V297" s="201">
        <f t="shared" si="161"/>
        <v>-18</v>
      </c>
    </row>
    <row r="298" spans="1:22" ht="12.75">
      <c r="A298" s="54"/>
      <c r="B298" s="4">
        <v>10</v>
      </c>
      <c r="C298" s="226" t="s">
        <v>28</v>
      </c>
      <c r="D298" s="94">
        <v>33</v>
      </c>
      <c r="E298" s="94" t="s">
        <v>25</v>
      </c>
      <c r="F298" s="16">
        <v>2125.33</v>
      </c>
      <c r="G298" s="16">
        <v>2125.33</v>
      </c>
      <c r="H298" s="95">
        <v>10.532</v>
      </c>
      <c r="I298" s="16">
        <f t="shared" si="153"/>
        <v>10.532</v>
      </c>
      <c r="J298" s="16">
        <v>5.28</v>
      </c>
      <c r="K298" s="16">
        <f t="shared" si="154"/>
        <v>5.86664</v>
      </c>
      <c r="L298" s="16">
        <f t="shared" si="155"/>
        <v>7.36622</v>
      </c>
      <c r="M298" s="16">
        <v>84</v>
      </c>
      <c r="N298" s="95">
        <f>M298*0.05554</f>
        <v>4.66536</v>
      </c>
      <c r="O298" s="16">
        <v>57</v>
      </c>
      <c r="P298" s="16">
        <f>O298*0.05554</f>
        <v>3.16578</v>
      </c>
      <c r="Q298" s="201">
        <f t="shared" si="156"/>
        <v>160</v>
      </c>
      <c r="R298" s="201">
        <f t="shared" si="157"/>
        <v>177.7769696969697</v>
      </c>
      <c r="S298" s="16">
        <f t="shared" si="158"/>
        <v>223.21878787878788</v>
      </c>
      <c r="T298" s="16">
        <f t="shared" si="159"/>
        <v>2.08622</v>
      </c>
      <c r="U298" s="16">
        <f t="shared" si="160"/>
        <v>1.49958</v>
      </c>
      <c r="V298" s="201">
        <f t="shared" si="161"/>
        <v>-27</v>
      </c>
    </row>
    <row r="299" spans="1:22" ht="12.75">
      <c r="A299" s="54"/>
      <c r="B299" s="4">
        <v>11</v>
      </c>
      <c r="C299" s="226" t="s">
        <v>40</v>
      </c>
      <c r="D299" s="94">
        <v>30</v>
      </c>
      <c r="E299" s="94" t="s">
        <v>25</v>
      </c>
      <c r="F299" s="16">
        <v>1593.2</v>
      </c>
      <c r="G299" s="16">
        <v>1593.2</v>
      </c>
      <c r="H299" s="95">
        <v>9.207</v>
      </c>
      <c r="I299" s="16">
        <f t="shared" si="153"/>
        <v>9.207</v>
      </c>
      <c r="J299" s="16">
        <v>4.8</v>
      </c>
      <c r="K299" s="16">
        <f t="shared" si="154"/>
        <v>4.81934</v>
      </c>
      <c r="L299" s="16">
        <f t="shared" si="155"/>
        <v>5.613562000000001</v>
      </c>
      <c r="M299" s="16">
        <v>79</v>
      </c>
      <c r="N299" s="95">
        <f>M299*0.05554</f>
        <v>4.38766</v>
      </c>
      <c r="O299" s="16">
        <v>64.7</v>
      </c>
      <c r="P299" s="16">
        <f>O299*0.05554</f>
        <v>3.593438</v>
      </c>
      <c r="Q299" s="201">
        <f t="shared" si="156"/>
        <v>160</v>
      </c>
      <c r="R299" s="201">
        <f t="shared" si="157"/>
        <v>160.64466666666667</v>
      </c>
      <c r="S299" s="16">
        <f t="shared" si="158"/>
        <v>187.11873333333335</v>
      </c>
      <c r="T299" s="16">
        <f t="shared" si="159"/>
        <v>0.813562000000001</v>
      </c>
      <c r="U299" s="16">
        <f t="shared" si="160"/>
        <v>0.7942220000000004</v>
      </c>
      <c r="V299" s="201">
        <f t="shared" si="161"/>
        <v>-14.299999999999997</v>
      </c>
    </row>
    <row r="300" spans="1:22" ht="12.75">
      <c r="A300" s="54"/>
      <c r="B300" s="4">
        <v>12</v>
      </c>
      <c r="C300" s="224" t="s">
        <v>235</v>
      </c>
      <c r="D300" s="202">
        <v>83</v>
      </c>
      <c r="E300" s="202">
        <v>1983</v>
      </c>
      <c r="F300" s="204">
        <v>5281.7</v>
      </c>
      <c r="G300" s="204">
        <f>F300</f>
        <v>5281.7</v>
      </c>
      <c r="H300" s="203">
        <v>29.78</v>
      </c>
      <c r="I300" s="203">
        <f t="shared" si="153"/>
        <v>29.78</v>
      </c>
      <c r="J300" s="203">
        <v>19.44</v>
      </c>
      <c r="K300" s="203">
        <f t="shared" si="154"/>
        <v>19.835</v>
      </c>
      <c r="L300" s="203">
        <f t="shared" si="155"/>
        <v>20.209340000000005</v>
      </c>
      <c r="M300" s="204">
        <v>195</v>
      </c>
      <c r="N300" s="206">
        <f>M300*0.051</f>
        <v>9.944999999999999</v>
      </c>
      <c r="O300" s="203">
        <v>170.6</v>
      </c>
      <c r="P300" s="203">
        <f>O300*0.0561</f>
        <v>9.570659999999998</v>
      </c>
      <c r="Q300" s="204">
        <f t="shared" si="156"/>
        <v>234.21686746987953</v>
      </c>
      <c r="R300" s="204">
        <f t="shared" si="157"/>
        <v>238.97590361445782</v>
      </c>
      <c r="S300" s="204">
        <f t="shared" si="158"/>
        <v>243.4860240963856</v>
      </c>
      <c r="T300" s="203">
        <f t="shared" si="159"/>
        <v>0.7693400000000032</v>
      </c>
      <c r="U300" s="203">
        <f t="shared" si="160"/>
        <v>0.3743400000000001</v>
      </c>
      <c r="V300" s="204">
        <f>1.1*O300-M300</f>
        <v>-7.340000000000003</v>
      </c>
    </row>
    <row r="301" spans="1:22" ht="12.75">
      <c r="A301" s="54"/>
      <c r="B301" s="4">
        <v>13</v>
      </c>
      <c r="C301" s="224" t="s">
        <v>240</v>
      </c>
      <c r="D301" s="94">
        <v>48</v>
      </c>
      <c r="E301" s="94">
        <v>1982</v>
      </c>
      <c r="F301" s="26">
        <v>2929</v>
      </c>
      <c r="G301" s="201">
        <f>F301</f>
        <v>2929</v>
      </c>
      <c r="H301" s="16">
        <v>11.16</v>
      </c>
      <c r="I301" s="16">
        <f t="shared" si="153"/>
        <v>11.16</v>
      </c>
      <c r="J301" s="16">
        <v>6.01</v>
      </c>
      <c r="K301" s="16">
        <f t="shared" si="154"/>
        <v>6.774</v>
      </c>
      <c r="L301" s="16">
        <f t="shared" si="155"/>
        <v>6.77859</v>
      </c>
      <c r="M301" s="201">
        <v>86</v>
      </c>
      <c r="N301" s="95">
        <f>M301*0.051</f>
        <v>4.386</v>
      </c>
      <c r="O301" s="16">
        <v>78.1</v>
      </c>
      <c r="P301" s="16">
        <f>O301*0.0561</f>
        <v>4.38141</v>
      </c>
      <c r="Q301" s="201">
        <f t="shared" si="156"/>
        <v>125.20833333333333</v>
      </c>
      <c r="R301" s="201">
        <f t="shared" si="157"/>
        <v>141.125</v>
      </c>
      <c r="S301" s="201">
        <f t="shared" si="158"/>
        <v>141.220625</v>
      </c>
      <c r="T301" s="16">
        <f t="shared" si="159"/>
        <v>0.7685900000000006</v>
      </c>
      <c r="U301" s="16">
        <f t="shared" si="160"/>
        <v>0.004590000000000316</v>
      </c>
      <c r="V301" s="201">
        <f>1.1*O301-M301</f>
        <v>-0.09000000000000341</v>
      </c>
    </row>
    <row r="302" spans="1:22" ht="12.75">
      <c r="A302" s="54"/>
      <c r="B302" s="4">
        <v>14</v>
      </c>
      <c r="C302" s="224" t="s">
        <v>244</v>
      </c>
      <c r="D302" s="94">
        <v>46</v>
      </c>
      <c r="E302" s="94">
        <v>1978</v>
      </c>
      <c r="F302" s="26">
        <v>2185</v>
      </c>
      <c r="G302" s="201">
        <v>1644</v>
      </c>
      <c r="H302" s="16">
        <v>9.83</v>
      </c>
      <c r="I302" s="16">
        <f t="shared" si="153"/>
        <v>9.83</v>
      </c>
      <c r="J302" s="16">
        <v>5.58</v>
      </c>
      <c r="K302" s="16">
        <f t="shared" si="154"/>
        <v>6.107</v>
      </c>
      <c r="L302" s="16">
        <f t="shared" si="155"/>
        <v>6.32936</v>
      </c>
      <c r="M302" s="201">
        <v>73</v>
      </c>
      <c r="N302" s="95">
        <f>M302*0.051</f>
        <v>3.723</v>
      </c>
      <c r="O302" s="16">
        <v>62.4</v>
      </c>
      <c r="P302" s="16">
        <f>O302*0.0561</f>
        <v>3.5006399999999998</v>
      </c>
      <c r="Q302" s="201">
        <f t="shared" si="156"/>
        <v>121.30434782608695</v>
      </c>
      <c r="R302" s="201">
        <f t="shared" si="157"/>
        <v>132.7608695652174</v>
      </c>
      <c r="S302" s="201">
        <f t="shared" si="158"/>
        <v>137.59478260869565</v>
      </c>
      <c r="T302" s="16">
        <f t="shared" si="159"/>
        <v>0.7493600000000002</v>
      </c>
      <c r="U302" s="16">
        <f t="shared" si="160"/>
        <v>0.2223600000000001</v>
      </c>
      <c r="V302" s="201">
        <f>1.1*O302-M302</f>
        <v>-4.359999999999999</v>
      </c>
    </row>
    <row r="303" spans="1:22" ht="12.75">
      <c r="A303" s="54"/>
      <c r="B303" s="4">
        <v>15</v>
      </c>
      <c r="C303" s="73" t="s">
        <v>44</v>
      </c>
      <c r="D303" s="94">
        <v>3</v>
      </c>
      <c r="E303" s="94">
        <v>1999</v>
      </c>
      <c r="F303" s="94">
        <v>277.81</v>
      </c>
      <c r="G303" s="94">
        <v>277.81</v>
      </c>
      <c r="H303" s="95">
        <v>1.0484</v>
      </c>
      <c r="I303" s="16">
        <f>H303</f>
        <v>1.0484</v>
      </c>
      <c r="J303" s="16">
        <v>0.48</v>
      </c>
      <c r="K303" s="16">
        <f>I303-N303</f>
        <v>0.48740000000000006</v>
      </c>
      <c r="L303" s="16">
        <f>I303-P303</f>
        <v>0.12275000000000003</v>
      </c>
      <c r="M303" s="201">
        <v>10</v>
      </c>
      <c r="N303" s="95">
        <f>M303*0.0561</f>
        <v>0.5609999999999999</v>
      </c>
      <c r="O303" s="201">
        <v>16.5</v>
      </c>
      <c r="P303" s="16">
        <f>O303*0.0561</f>
        <v>0.92565</v>
      </c>
      <c r="Q303" s="201">
        <f>J303*1000/D303</f>
        <v>160</v>
      </c>
      <c r="R303" s="201">
        <f>K303*1000/D303</f>
        <v>162.46666666666667</v>
      </c>
      <c r="S303" s="201">
        <f>L303*1000/D303</f>
        <v>40.91666666666668</v>
      </c>
      <c r="T303" s="16">
        <f>L303-J303</f>
        <v>-0.35724999999999996</v>
      </c>
      <c r="U303" s="16">
        <f>N303-P303</f>
        <v>-0.36465000000000003</v>
      </c>
      <c r="V303" s="201">
        <f>O303-M303</f>
        <v>6.5</v>
      </c>
    </row>
    <row r="304" spans="1:22" ht="12.75">
      <c r="A304" s="54"/>
      <c r="B304" s="4">
        <v>16</v>
      </c>
      <c r="C304" s="235" t="s">
        <v>48</v>
      </c>
      <c r="D304" s="207">
        <v>20</v>
      </c>
      <c r="E304" s="207"/>
      <c r="F304" s="208">
        <v>1238.61</v>
      </c>
      <c r="G304" s="208">
        <v>1238.61</v>
      </c>
      <c r="H304" s="16">
        <v>5.01</v>
      </c>
      <c r="I304" s="16">
        <v>5.01</v>
      </c>
      <c r="J304" s="16">
        <f>(D304*160/1000)</f>
        <v>3.2</v>
      </c>
      <c r="K304" s="16">
        <f>I304-N304</f>
        <v>3.429</v>
      </c>
      <c r="L304" s="16">
        <f>I304-P304</f>
        <v>2.9549600000000003</v>
      </c>
      <c r="M304" s="16">
        <v>31</v>
      </c>
      <c r="N304" s="95">
        <f>M304*0.051</f>
        <v>1.581</v>
      </c>
      <c r="O304" s="231">
        <v>33.8</v>
      </c>
      <c r="P304" s="16">
        <f>O304*60.8/1000</f>
        <v>2.0550399999999995</v>
      </c>
      <c r="Q304" s="201">
        <f>J304*1000/D304</f>
        <v>160</v>
      </c>
      <c r="R304" s="201">
        <f>K304*1000/D304</f>
        <v>171.45</v>
      </c>
      <c r="S304" s="201">
        <f>L304*1000/D304</f>
        <v>147.748</v>
      </c>
      <c r="T304" s="16">
        <f>L304-J304</f>
        <v>-0.24503999999999992</v>
      </c>
      <c r="U304" s="16">
        <f>N304-P304</f>
        <v>-0.4740399999999996</v>
      </c>
      <c r="V304" s="201">
        <f>O304-M304</f>
        <v>2.799999999999997</v>
      </c>
    </row>
    <row r="305" spans="1:22" ht="12.75">
      <c r="A305" s="54"/>
      <c r="B305" s="4">
        <v>17</v>
      </c>
      <c r="C305" s="235" t="s">
        <v>51</v>
      </c>
      <c r="D305" s="207">
        <v>20</v>
      </c>
      <c r="E305" s="207"/>
      <c r="F305" s="207">
        <v>712.76</v>
      </c>
      <c r="G305" s="207">
        <v>712.76</v>
      </c>
      <c r="H305" s="16">
        <v>4.41</v>
      </c>
      <c r="I305" s="16">
        <v>4.41</v>
      </c>
      <c r="J305" s="16">
        <f>(D305*160/1000)</f>
        <v>3.2</v>
      </c>
      <c r="K305" s="16">
        <f>I305-N305</f>
        <v>3.2880000000000003</v>
      </c>
      <c r="L305" s="16">
        <f>I305-P305</f>
        <v>3.2244</v>
      </c>
      <c r="M305" s="201">
        <v>22</v>
      </c>
      <c r="N305" s="95">
        <f>M305*0.051</f>
        <v>1.1219999999999999</v>
      </c>
      <c r="O305" s="231">
        <v>19.5</v>
      </c>
      <c r="P305" s="16">
        <f>O305*60.8/1000</f>
        <v>1.1856</v>
      </c>
      <c r="Q305" s="201">
        <f>J305*1000/D305</f>
        <v>160</v>
      </c>
      <c r="R305" s="201">
        <f>K305*1000/D305</f>
        <v>164.40000000000003</v>
      </c>
      <c r="S305" s="201">
        <f>L305*1000/D305</f>
        <v>161.22</v>
      </c>
      <c r="T305" s="16">
        <f>L305-J305</f>
        <v>0.024399999999999977</v>
      </c>
      <c r="U305" s="16">
        <f>N305-P305</f>
        <v>-0.0636000000000001</v>
      </c>
      <c r="V305" s="201">
        <f>O305-M305</f>
        <v>-2.5</v>
      </c>
    </row>
    <row r="306" spans="1:22" ht="12.75">
      <c r="A306" s="54"/>
      <c r="B306" s="4">
        <v>18</v>
      </c>
      <c r="C306" s="236" t="s">
        <v>52</v>
      </c>
      <c r="D306" s="232">
        <v>40</v>
      </c>
      <c r="E306" s="232"/>
      <c r="F306" s="233">
        <v>2271.99</v>
      </c>
      <c r="G306" s="233">
        <v>2271.99</v>
      </c>
      <c r="H306" s="16">
        <v>8.87</v>
      </c>
      <c r="I306" s="16">
        <v>8.87</v>
      </c>
      <c r="J306" s="16">
        <v>6.4</v>
      </c>
      <c r="K306" s="16">
        <v>6.829999999999999</v>
      </c>
      <c r="L306" s="16">
        <v>7.1980607999999995</v>
      </c>
      <c r="M306" s="16">
        <v>40</v>
      </c>
      <c r="N306" s="95">
        <v>2.04</v>
      </c>
      <c r="O306" s="231">
        <v>27.499</v>
      </c>
      <c r="P306" s="16">
        <v>1.6719391999999997</v>
      </c>
      <c r="Q306" s="201">
        <v>160</v>
      </c>
      <c r="R306" s="201">
        <v>170.74999999999997</v>
      </c>
      <c r="S306" s="201">
        <v>179.95152</v>
      </c>
      <c r="T306" s="16">
        <v>0.7980607999999991</v>
      </c>
      <c r="U306" s="16">
        <v>0.3680608000000003</v>
      </c>
      <c r="V306" s="201">
        <v>-12.501000000000001</v>
      </c>
    </row>
    <row r="307" spans="1:22" ht="12.75">
      <c r="A307" s="54"/>
      <c r="B307" s="4">
        <v>19</v>
      </c>
      <c r="C307" s="236" t="s">
        <v>54</v>
      </c>
      <c r="D307" s="232">
        <v>39</v>
      </c>
      <c r="E307" s="232"/>
      <c r="F307" s="234">
        <v>275.19</v>
      </c>
      <c r="G307" s="234">
        <v>275.19</v>
      </c>
      <c r="H307" s="16">
        <v>9.7</v>
      </c>
      <c r="I307" s="16">
        <v>9.7</v>
      </c>
      <c r="J307" s="16">
        <v>6.24</v>
      </c>
      <c r="K307" s="16">
        <v>6.895</v>
      </c>
      <c r="L307" s="16">
        <v>7.48992</v>
      </c>
      <c r="M307" s="201">
        <v>55</v>
      </c>
      <c r="N307" s="95">
        <v>2.8049999999999997</v>
      </c>
      <c r="O307" s="231">
        <v>36.35</v>
      </c>
      <c r="P307" s="16">
        <v>2.21008</v>
      </c>
      <c r="Q307" s="201">
        <v>160</v>
      </c>
      <c r="R307" s="201">
        <v>176.7948717948718</v>
      </c>
      <c r="S307" s="201">
        <v>192.04923076923077</v>
      </c>
      <c r="T307" s="16">
        <v>1.2499199999999995</v>
      </c>
      <c r="U307" s="16">
        <v>0.5949199999999997</v>
      </c>
      <c r="V307" s="201">
        <v>-18.65</v>
      </c>
    </row>
    <row r="308" spans="1:22" ht="12.75">
      <c r="A308" s="54"/>
      <c r="B308" s="4">
        <v>20</v>
      </c>
      <c r="C308" s="227" t="s">
        <v>61</v>
      </c>
      <c r="D308" s="218">
        <v>15</v>
      </c>
      <c r="E308" s="218"/>
      <c r="F308" s="218">
        <v>886.91</v>
      </c>
      <c r="G308" s="218">
        <v>886.91</v>
      </c>
      <c r="H308" s="16">
        <v>3.83</v>
      </c>
      <c r="I308" s="16">
        <v>3.83</v>
      </c>
      <c r="J308" s="16">
        <v>2.4</v>
      </c>
      <c r="K308" s="16">
        <v>2.4530000000000003</v>
      </c>
      <c r="L308" s="16">
        <v>2.14888</v>
      </c>
      <c r="M308" s="201">
        <v>27</v>
      </c>
      <c r="N308" s="95">
        <v>1.377</v>
      </c>
      <c r="O308" s="231">
        <v>27.65</v>
      </c>
      <c r="P308" s="16">
        <v>1.68112</v>
      </c>
      <c r="Q308" s="201">
        <v>160</v>
      </c>
      <c r="R308" s="201">
        <v>163.53333333333336</v>
      </c>
      <c r="S308" s="201">
        <v>143.25866666666667</v>
      </c>
      <c r="T308" s="16">
        <v>-0.2511199999999998</v>
      </c>
      <c r="U308" s="16">
        <v>-0.30411999999999995</v>
      </c>
      <c r="V308" s="201">
        <v>0.6499999999999986</v>
      </c>
    </row>
    <row r="309" spans="1:22" ht="12.75">
      <c r="A309" s="54"/>
      <c r="B309" s="4">
        <v>21</v>
      </c>
      <c r="C309" s="227" t="s">
        <v>63</v>
      </c>
      <c r="D309" s="218">
        <v>18</v>
      </c>
      <c r="E309" s="218"/>
      <c r="F309" s="218">
        <v>935.07</v>
      </c>
      <c r="G309" s="218">
        <v>935.07</v>
      </c>
      <c r="H309" s="16">
        <v>4.46</v>
      </c>
      <c r="I309" s="16">
        <v>4.46</v>
      </c>
      <c r="J309" s="16">
        <v>2.88</v>
      </c>
      <c r="K309" s="16">
        <v>3.032</v>
      </c>
      <c r="L309" s="16">
        <v>3.86416</v>
      </c>
      <c r="M309" s="16">
        <v>28</v>
      </c>
      <c r="N309" s="95">
        <v>1.428</v>
      </c>
      <c r="O309" s="231">
        <v>9.8</v>
      </c>
      <c r="P309" s="16">
        <v>0.59584</v>
      </c>
      <c r="Q309" s="201">
        <v>160</v>
      </c>
      <c r="R309" s="201">
        <v>168.44444444444446</v>
      </c>
      <c r="S309" s="201">
        <v>214.67555555555555</v>
      </c>
      <c r="T309" s="16">
        <v>0.9841600000000001</v>
      </c>
      <c r="U309" s="16">
        <v>0.8321599999999999</v>
      </c>
      <c r="V309" s="201">
        <v>-18.2</v>
      </c>
    </row>
    <row r="310" spans="1:22" ht="12.75">
      <c r="A310" s="54"/>
      <c r="B310" s="4">
        <v>22</v>
      </c>
      <c r="C310" s="224" t="s">
        <v>83</v>
      </c>
      <c r="D310" s="94">
        <v>38</v>
      </c>
      <c r="E310" s="94">
        <v>1989</v>
      </c>
      <c r="F310" s="94">
        <v>1991.56</v>
      </c>
      <c r="G310" s="94">
        <v>1991.56</v>
      </c>
      <c r="H310" s="219">
        <v>10.884</v>
      </c>
      <c r="I310" s="220">
        <f>+H310</f>
        <v>10.884</v>
      </c>
      <c r="J310" s="221">
        <v>6.79896</v>
      </c>
      <c r="K310" s="16">
        <f>I310-N310</f>
        <v>7.01904</v>
      </c>
      <c r="L310" s="16">
        <f>I310-P310</f>
        <v>6.79895189264</v>
      </c>
      <c r="M310" s="222">
        <v>72</v>
      </c>
      <c r="N310" s="95">
        <f>M310*0.05368</f>
        <v>3.86496</v>
      </c>
      <c r="O310" s="221">
        <v>76.100002</v>
      </c>
      <c r="P310" s="16">
        <f>O310*0.05368</f>
        <v>4.0850481073600005</v>
      </c>
      <c r="Q310" s="201">
        <f>J310*1000/D310</f>
        <v>178.92</v>
      </c>
      <c r="R310" s="201">
        <f>K310*1000/D310</f>
        <v>184.71157894736842</v>
      </c>
      <c r="S310" s="201">
        <f>L310*1000/D310</f>
        <v>178.91978664842105</v>
      </c>
      <c r="T310" s="16">
        <f>L310-J310</f>
        <v>-8.107360000231267E-06</v>
      </c>
      <c r="U310" s="16">
        <f>N310-P310</f>
        <v>-0.2200881073600005</v>
      </c>
      <c r="V310" s="201">
        <f>O310-M310</f>
        <v>4.1000020000000035</v>
      </c>
    </row>
    <row r="311" spans="1:22" ht="12.75">
      <c r="A311" s="54"/>
      <c r="B311" s="4">
        <v>23</v>
      </c>
      <c r="C311" s="224" t="s">
        <v>85</v>
      </c>
      <c r="D311" s="94">
        <v>90</v>
      </c>
      <c r="E311" s="94">
        <v>1968</v>
      </c>
      <c r="F311" s="94">
        <v>4563</v>
      </c>
      <c r="G311" s="94">
        <v>4563</v>
      </c>
      <c r="H311" s="219">
        <v>21.91</v>
      </c>
      <c r="I311" s="220">
        <f>+H311</f>
        <v>21.91</v>
      </c>
      <c r="J311" s="221">
        <v>14.08</v>
      </c>
      <c r="K311" s="16">
        <f>I311-N311</f>
        <v>14.34112</v>
      </c>
      <c r="L311" s="16">
        <f>I311-P311</f>
        <v>14.6610528</v>
      </c>
      <c r="M311" s="222">
        <v>141</v>
      </c>
      <c r="N311" s="95">
        <f>M311*0.05368</f>
        <v>7.56888</v>
      </c>
      <c r="O311" s="221">
        <v>135.04</v>
      </c>
      <c r="P311" s="16">
        <f>O311*0.05368</f>
        <v>7.248947199999999</v>
      </c>
      <c r="Q311" s="201">
        <f>J311*1000/D311</f>
        <v>156.44444444444446</v>
      </c>
      <c r="R311" s="201">
        <f>K311*1000/D311</f>
        <v>159.34577777777778</v>
      </c>
      <c r="S311" s="201">
        <f>L311*1000/D311</f>
        <v>162.90058666666667</v>
      </c>
      <c r="T311" s="16">
        <f>L311-J311</f>
        <v>0.5810528000000001</v>
      </c>
      <c r="U311" s="16">
        <f>N311-P311</f>
        <v>0.319932800000001</v>
      </c>
      <c r="V311" s="201">
        <f>O311-M311</f>
        <v>-5.960000000000008</v>
      </c>
    </row>
    <row r="312" spans="1:22" ht="12.75">
      <c r="A312" s="54"/>
      <c r="B312" s="4">
        <v>24</v>
      </c>
      <c r="C312" s="224" t="s">
        <v>86</v>
      </c>
      <c r="D312" s="94">
        <v>72</v>
      </c>
      <c r="E312" s="94">
        <v>1973</v>
      </c>
      <c r="F312" s="94">
        <v>3771.5</v>
      </c>
      <c r="G312" s="94">
        <v>3771.5</v>
      </c>
      <c r="H312" s="219">
        <v>15.707</v>
      </c>
      <c r="I312" s="220">
        <f>+H312</f>
        <v>15.707</v>
      </c>
      <c r="J312" s="221">
        <v>8.580977</v>
      </c>
      <c r="K312" s="16">
        <f>I312-N312</f>
        <v>8.997</v>
      </c>
      <c r="L312" s="16">
        <f>I312-P312</f>
        <v>8.954056000000001</v>
      </c>
      <c r="M312" s="222">
        <v>125</v>
      </c>
      <c r="N312" s="95">
        <f>M312*0.05368</f>
        <v>6.71</v>
      </c>
      <c r="O312" s="221">
        <v>125.8</v>
      </c>
      <c r="P312" s="16">
        <f>O312*0.05368</f>
        <v>6.752943999999999</v>
      </c>
      <c r="Q312" s="201">
        <f>J312*1000/D312</f>
        <v>119.18023611111113</v>
      </c>
      <c r="R312" s="201">
        <f>K312*1000/D312</f>
        <v>124.95833333333333</v>
      </c>
      <c r="S312" s="201">
        <f>L312*1000/D312</f>
        <v>124.3618888888889</v>
      </c>
      <c r="T312" s="16">
        <f>L312-J312</f>
        <v>0.3730790000000006</v>
      </c>
      <c r="U312" s="16">
        <f>N312-P312</f>
        <v>-0.04294399999999943</v>
      </c>
      <c r="V312" s="201">
        <f>O312-M312</f>
        <v>0.7999999999999972</v>
      </c>
    </row>
    <row r="313" spans="1:22" ht="12.75">
      <c r="A313" s="54"/>
      <c r="B313" s="4">
        <v>25</v>
      </c>
      <c r="C313" s="224" t="s">
        <v>96</v>
      </c>
      <c r="D313" s="94">
        <v>55</v>
      </c>
      <c r="E313" s="94">
        <v>1970</v>
      </c>
      <c r="F313" s="94">
        <v>2574</v>
      </c>
      <c r="G313" s="94">
        <v>2574</v>
      </c>
      <c r="H313" s="219">
        <v>13.713</v>
      </c>
      <c r="I313" s="220">
        <f>+H313</f>
        <v>13.713</v>
      </c>
      <c r="J313" s="221">
        <v>8.8</v>
      </c>
      <c r="K313" s="16">
        <f>I313-N313</f>
        <v>9.63332</v>
      </c>
      <c r="L313" s="16">
        <f>I313-P313</f>
        <v>9.708471999999999</v>
      </c>
      <c r="M313" s="222">
        <v>76</v>
      </c>
      <c r="N313" s="95">
        <f>M313*0.05368</f>
        <v>4.07968</v>
      </c>
      <c r="O313" s="221">
        <v>74.60000000000001</v>
      </c>
      <c r="P313" s="16">
        <f>O313*0.05368</f>
        <v>4.0045280000000005</v>
      </c>
      <c r="Q313" s="201">
        <f>J313*1000/D313</f>
        <v>160</v>
      </c>
      <c r="R313" s="201">
        <f>K313*1000/D313</f>
        <v>175.15127272727273</v>
      </c>
      <c r="S313" s="201">
        <f>L313*1000/D313</f>
        <v>176.5176727272727</v>
      </c>
      <c r="T313" s="16">
        <f>L313-J313</f>
        <v>0.908471999999998</v>
      </c>
      <c r="U313" s="16">
        <f>N313-P313</f>
        <v>0.07515199999999922</v>
      </c>
      <c r="V313" s="201">
        <f>O313-M313</f>
        <v>-1.3999999999999915</v>
      </c>
    </row>
    <row r="314" spans="1:22" ht="12.75">
      <c r="A314" s="54"/>
      <c r="B314" s="4">
        <v>26</v>
      </c>
      <c r="C314" s="224" t="s">
        <v>103</v>
      </c>
      <c r="D314" s="94">
        <v>40</v>
      </c>
      <c r="E314" s="94">
        <v>1991</v>
      </c>
      <c r="F314" s="94">
        <v>2250</v>
      </c>
      <c r="G314" s="94">
        <v>2250</v>
      </c>
      <c r="H314" s="219">
        <v>10.363</v>
      </c>
      <c r="I314" s="16">
        <f>H314</f>
        <v>10.363</v>
      </c>
      <c r="J314" s="221">
        <v>6.4</v>
      </c>
      <c r="K314" s="16">
        <f>I314-N314</f>
        <v>6.49804</v>
      </c>
      <c r="L314" s="16">
        <f>I314-P314</f>
        <v>6.900639999999999</v>
      </c>
      <c r="M314" s="222">
        <v>72</v>
      </c>
      <c r="N314" s="95">
        <f>M314*0.05368</f>
        <v>3.86496</v>
      </c>
      <c r="O314" s="221">
        <v>64.5</v>
      </c>
      <c r="P314" s="16">
        <f>O314*0.05368</f>
        <v>3.46236</v>
      </c>
      <c r="Q314" s="201">
        <f>J314*1000/D314</f>
        <v>160</v>
      </c>
      <c r="R314" s="201">
        <f>K314*1000/D314</f>
        <v>162.451</v>
      </c>
      <c r="S314" s="201">
        <f>L314*1000/D314</f>
        <v>172.516</v>
      </c>
      <c r="T314" s="16">
        <f>L314-J314</f>
        <v>0.5006399999999989</v>
      </c>
      <c r="U314" s="16">
        <f>N314-P314</f>
        <v>0.40260000000000007</v>
      </c>
      <c r="V314" s="201">
        <f>O314-M314</f>
        <v>-7.5</v>
      </c>
    </row>
    <row r="315" spans="1:22" ht="12.75">
      <c r="A315" s="54"/>
      <c r="B315" s="4">
        <v>27</v>
      </c>
      <c r="C315" s="224" t="s">
        <v>278</v>
      </c>
      <c r="D315" s="94">
        <v>48</v>
      </c>
      <c r="E315" s="94">
        <v>1979</v>
      </c>
      <c r="F315" s="16">
        <v>1893.78</v>
      </c>
      <c r="G315" s="16">
        <v>1893.78</v>
      </c>
      <c r="H315" s="16">
        <v>6.052</v>
      </c>
      <c r="I315" s="16">
        <v>6.052</v>
      </c>
      <c r="J315" s="16">
        <v>0.383239</v>
      </c>
      <c r="K315" s="16">
        <v>0.9009999999999998</v>
      </c>
      <c r="L315" s="16">
        <v>2.229907</v>
      </c>
      <c r="M315" s="16">
        <v>101</v>
      </c>
      <c r="N315" s="16">
        <v>5.151</v>
      </c>
      <c r="O315" s="16">
        <v>74.943</v>
      </c>
      <c r="P315" s="16">
        <v>3.8220929999999997</v>
      </c>
      <c r="Q315" s="201">
        <v>7.984145833333333</v>
      </c>
      <c r="R315" s="201">
        <v>18.77083333333333</v>
      </c>
      <c r="S315" s="201">
        <v>46.456395833333325</v>
      </c>
      <c r="T315" s="16">
        <v>1.8466679999999998</v>
      </c>
      <c r="U315" s="16">
        <v>1.328907</v>
      </c>
      <c r="V315" s="201">
        <v>-26.057000000000002</v>
      </c>
    </row>
    <row r="316" spans="1:22" ht="12.75">
      <c r="A316" s="54"/>
      <c r="B316" s="4">
        <v>28</v>
      </c>
      <c r="C316" s="224" t="s">
        <v>279</v>
      </c>
      <c r="D316" s="94">
        <v>70</v>
      </c>
      <c r="E316" s="94">
        <v>1983</v>
      </c>
      <c r="F316" s="16">
        <v>3389.91</v>
      </c>
      <c r="G316" s="16">
        <v>3389.91</v>
      </c>
      <c r="H316" s="16">
        <v>18.959098</v>
      </c>
      <c r="I316" s="16">
        <v>18.959098</v>
      </c>
      <c r="J316" s="16">
        <v>10.47739</v>
      </c>
      <c r="K316" s="16">
        <v>11.258098</v>
      </c>
      <c r="L316" s="16">
        <v>12.830790202000001</v>
      </c>
      <c r="M316" s="16">
        <v>151</v>
      </c>
      <c r="N316" s="16">
        <v>7.701</v>
      </c>
      <c r="O316" s="16">
        <v>120.162898</v>
      </c>
      <c r="P316" s="16">
        <v>6.128307798</v>
      </c>
      <c r="Q316" s="201">
        <v>149.677</v>
      </c>
      <c r="R316" s="201">
        <v>160.82997142857144</v>
      </c>
      <c r="S316" s="201">
        <v>183.2970028857143</v>
      </c>
      <c r="T316" s="16">
        <v>2.3534002020000013</v>
      </c>
      <c r="U316" s="16">
        <v>1.5726922019999998</v>
      </c>
      <c r="V316" s="201">
        <v>-30.837102</v>
      </c>
    </row>
    <row r="317" spans="1:22" ht="12.75">
      <c r="A317" s="54"/>
      <c r="B317" s="4">
        <v>29</v>
      </c>
      <c r="C317" s="224" t="s">
        <v>280</v>
      </c>
      <c r="D317" s="94">
        <v>45</v>
      </c>
      <c r="E317" s="94">
        <v>1985</v>
      </c>
      <c r="F317" s="16">
        <v>2169.32</v>
      </c>
      <c r="G317" s="16">
        <v>2169.32</v>
      </c>
      <c r="H317" s="16">
        <v>12.0527</v>
      </c>
      <c r="I317" s="16">
        <v>12.0527</v>
      </c>
      <c r="J317" s="16">
        <v>6.735465</v>
      </c>
      <c r="K317" s="16">
        <v>6.9017</v>
      </c>
      <c r="L317" s="16">
        <v>8.4317</v>
      </c>
      <c r="M317" s="16">
        <v>101</v>
      </c>
      <c r="N317" s="16">
        <v>5.151</v>
      </c>
      <c r="O317" s="16">
        <v>71</v>
      </c>
      <c r="P317" s="16">
        <v>3.6209999999999996</v>
      </c>
      <c r="Q317" s="201">
        <v>149.677</v>
      </c>
      <c r="R317" s="201">
        <v>153.3711111111111</v>
      </c>
      <c r="S317" s="201">
        <v>187.37111111111108</v>
      </c>
      <c r="T317" s="16">
        <v>1.6962349999999997</v>
      </c>
      <c r="U317" s="16">
        <v>1.5300000000000002</v>
      </c>
      <c r="V317" s="201">
        <v>-30</v>
      </c>
    </row>
    <row r="318" spans="1:22" ht="12.75">
      <c r="A318" s="54"/>
      <c r="B318" s="4">
        <v>30</v>
      </c>
      <c r="C318" s="224" t="s">
        <v>286</v>
      </c>
      <c r="D318" s="94">
        <v>55</v>
      </c>
      <c r="E318" s="94">
        <v>1975</v>
      </c>
      <c r="F318" s="16">
        <v>2745.16</v>
      </c>
      <c r="G318" s="16">
        <v>2745.16</v>
      </c>
      <c r="H318" s="16">
        <v>14.487</v>
      </c>
      <c r="I318" s="16">
        <f>H318</f>
        <v>14.487</v>
      </c>
      <c r="J318" s="16">
        <v>8.232235</v>
      </c>
      <c r="K318" s="16">
        <f>I318-N318</f>
        <v>8.979</v>
      </c>
      <c r="L318" s="16">
        <f>I318-P318</f>
        <v>10.454532</v>
      </c>
      <c r="M318" s="16">
        <v>108</v>
      </c>
      <c r="N318" s="16">
        <f>M318*0.051</f>
        <v>5.508</v>
      </c>
      <c r="O318" s="16">
        <v>79.068</v>
      </c>
      <c r="P318" s="16">
        <f>O318*0.051</f>
        <v>4.032468</v>
      </c>
      <c r="Q318" s="201">
        <f>J318*1000/D318</f>
        <v>149.67699999999996</v>
      </c>
      <c r="R318" s="201">
        <f>K318*1000/D318</f>
        <v>163.25454545454545</v>
      </c>
      <c r="S318" s="201">
        <f>L318*1000/D318</f>
        <v>190.0824</v>
      </c>
      <c r="T318" s="16">
        <f>L318-J318</f>
        <v>2.222297000000001</v>
      </c>
      <c r="U318" s="16">
        <f>N318-P318</f>
        <v>1.4755320000000003</v>
      </c>
      <c r="V318" s="201">
        <f>O318-M318</f>
        <v>-28.932000000000002</v>
      </c>
    </row>
    <row r="319" spans="1:22" ht="12.75">
      <c r="A319" s="54"/>
      <c r="B319" s="4">
        <v>31</v>
      </c>
      <c r="C319" s="224" t="s">
        <v>301</v>
      </c>
      <c r="D319" s="94">
        <v>18</v>
      </c>
      <c r="E319" s="94">
        <v>1987</v>
      </c>
      <c r="F319" s="94">
        <v>1175.23</v>
      </c>
      <c r="G319" s="94">
        <v>1175.23</v>
      </c>
      <c r="H319" s="94">
        <v>4.907</v>
      </c>
      <c r="I319" s="16">
        <f>H319</f>
        <v>4.907</v>
      </c>
      <c r="J319" s="94">
        <v>2.647746</v>
      </c>
      <c r="K319" s="16">
        <f>I319-N319</f>
        <v>2.6630000000000003</v>
      </c>
      <c r="L319" s="16">
        <f>I319-P319</f>
        <v>2.765</v>
      </c>
      <c r="M319" s="94">
        <v>44</v>
      </c>
      <c r="N319" s="95">
        <f>M319*0.051</f>
        <v>2.2439999999999998</v>
      </c>
      <c r="O319" s="94">
        <v>42</v>
      </c>
      <c r="P319" s="16">
        <f>O319*0.051</f>
        <v>2.142</v>
      </c>
      <c r="Q319" s="201">
        <f>J319*1000/D319</f>
        <v>147.097</v>
      </c>
      <c r="R319" s="201">
        <f>K319*1000/D319</f>
        <v>147.94444444444446</v>
      </c>
      <c r="S319" s="201">
        <f>L319*1000/D319</f>
        <v>153.61111111111111</v>
      </c>
      <c r="T319" s="16">
        <f>L319-J319</f>
        <v>0.11725399999999997</v>
      </c>
      <c r="U319" s="16">
        <f>N319-P319</f>
        <v>0.10199999999999987</v>
      </c>
      <c r="V319" s="201">
        <f>O319-M319</f>
        <v>-2</v>
      </c>
    </row>
    <row r="320" spans="1:22" ht="12.75">
      <c r="A320" s="54"/>
      <c r="B320" s="4">
        <v>32</v>
      </c>
      <c r="C320" s="224" t="s">
        <v>303</v>
      </c>
      <c r="D320" s="94">
        <v>20</v>
      </c>
      <c r="E320" s="94">
        <v>1978</v>
      </c>
      <c r="F320" s="94">
        <v>1051.1</v>
      </c>
      <c r="G320" s="94">
        <v>1051.1</v>
      </c>
      <c r="H320" s="94">
        <v>4.747904</v>
      </c>
      <c r="I320" s="16">
        <f>H320</f>
        <v>4.747904</v>
      </c>
      <c r="J320" s="94">
        <v>2.96344</v>
      </c>
      <c r="K320" s="16">
        <f>I320-N320</f>
        <v>3.1159040000000005</v>
      </c>
      <c r="L320" s="16">
        <f>I320-P320</f>
        <v>3.472904</v>
      </c>
      <c r="M320" s="94">
        <v>32</v>
      </c>
      <c r="N320" s="95">
        <f>M320*0.051</f>
        <v>1.632</v>
      </c>
      <c r="O320" s="94">
        <v>25</v>
      </c>
      <c r="P320" s="16">
        <f>O320*0.051</f>
        <v>1.275</v>
      </c>
      <c r="Q320" s="201">
        <f>J320*1000/D320</f>
        <v>148.172</v>
      </c>
      <c r="R320" s="201">
        <f>K320*1000/D320</f>
        <v>155.79520000000002</v>
      </c>
      <c r="S320" s="201">
        <f>L320*1000/D320</f>
        <v>173.6452</v>
      </c>
      <c r="T320" s="16">
        <f>L320-J320</f>
        <v>0.5094640000000004</v>
      </c>
      <c r="U320" s="16">
        <f>N320-P320</f>
        <v>0.357</v>
      </c>
      <c r="V320" s="201">
        <f>O320-M320</f>
        <v>-7</v>
      </c>
    </row>
    <row r="321" spans="1:22" ht="12.75">
      <c r="A321" s="54"/>
      <c r="B321" s="4">
        <v>33</v>
      </c>
      <c r="C321" s="224" t="s">
        <v>307</v>
      </c>
      <c r="D321" s="94">
        <v>55</v>
      </c>
      <c r="E321" s="207">
        <v>1981</v>
      </c>
      <c r="F321" s="208">
        <v>2732.23</v>
      </c>
      <c r="G321" s="208">
        <v>2732.23</v>
      </c>
      <c r="H321" s="94">
        <v>12.8</v>
      </c>
      <c r="I321" s="16">
        <v>12.8</v>
      </c>
      <c r="J321" s="94">
        <v>8.007593</v>
      </c>
      <c r="K321" s="16">
        <v>8.618000000000002</v>
      </c>
      <c r="L321" s="16">
        <v>9.077000000000002</v>
      </c>
      <c r="M321" s="94">
        <v>82</v>
      </c>
      <c r="N321" s="95">
        <v>4.1819999999999995</v>
      </c>
      <c r="O321" s="94">
        <v>73</v>
      </c>
      <c r="P321" s="16">
        <v>3.723</v>
      </c>
      <c r="Q321" s="201">
        <v>145.5926</v>
      </c>
      <c r="R321" s="201">
        <v>156.69090909090912</v>
      </c>
      <c r="S321" s="201">
        <v>165.03636363636366</v>
      </c>
      <c r="T321" s="16">
        <v>1.0694070000000018</v>
      </c>
      <c r="U321" s="16">
        <v>0.45899999999999963</v>
      </c>
      <c r="V321" s="201">
        <v>-9</v>
      </c>
    </row>
    <row r="322" spans="1:22" ht="12.75">
      <c r="A322" s="54"/>
      <c r="B322" s="4">
        <v>34</v>
      </c>
      <c r="C322" s="224" t="s">
        <v>308</v>
      </c>
      <c r="D322" s="94">
        <v>55</v>
      </c>
      <c r="E322" s="94">
        <v>1977</v>
      </c>
      <c r="F322" s="16">
        <v>2732.84</v>
      </c>
      <c r="G322" s="16">
        <v>2732.84</v>
      </c>
      <c r="H322" s="94">
        <v>13.1</v>
      </c>
      <c r="I322" s="16">
        <v>13.1</v>
      </c>
      <c r="J322" s="94">
        <v>8.090335</v>
      </c>
      <c r="K322" s="16">
        <v>8.815999999999999</v>
      </c>
      <c r="L322" s="16">
        <v>9.4025</v>
      </c>
      <c r="M322" s="94">
        <v>84</v>
      </c>
      <c r="N322" s="95">
        <v>4.284</v>
      </c>
      <c r="O322" s="94">
        <v>72.5</v>
      </c>
      <c r="P322" s="16">
        <v>3.6975</v>
      </c>
      <c r="Q322" s="201">
        <v>147.097</v>
      </c>
      <c r="R322" s="201">
        <v>160.29090909090905</v>
      </c>
      <c r="S322" s="201">
        <v>170.95454545454547</v>
      </c>
      <c r="T322" s="16">
        <v>1.3121650000000002</v>
      </c>
      <c r="U322" s="16">
        <v>0.5865</v>
      </c>
      <c r="V322" s="201">
        <v>-11.5</v>
      </c>
    </row>
    <row r="323" spans="1:22" ht="12.75">
      <c r="A323" s="54"/>
      <c r="B323" s="4">
        <v>35</v>
      </c>
      <c r="C323" s="224" t="s">
        <v>309</v>
      </c>
      <c r="D323" s="94">
        <v>24</v>
      </c>
      <c r="E323" s="94">
        <v>1988</v>
      </c>
      <c r="F323" s="16">
        <v>1214.38</v>
      </c>
      <c r="G323" s="16">
        <v>1214.38</v>
      </c>
      <c r="H323" s="94">
        <v>5.921</v>
      </c>
      <c r="I323" s="16">
        <v>5.921</v>
      </c>
      <c r="J323" s="94">
        <v>3.472781</v>
      </c>
      <c r="K323" s="16">
        <v>3.8300000000000005</v>
      </c>
      <c r="L323" s="16">
        <v>4.34</v>
      </c>
      <c r="M323" s="94">
        <v>41</v>
      </c>
      <c r="N323" s="95">
        <v>2.0909999999999997</v>
      </c>
      <c r="O323" s="94">
        <v>31</v>
      </c>
      <c r="P323" s="16">
        <v>1.581</v>
      </c>
      <c r="Q323" s="201">
        <v>144.69920833333333</v>
      </c>
      <c r="R323" s="201">
        <v>159.58333333333334</v>
      </c>
      <c r="S323" s="201">
        <v>180.83333333333334</v>
      </c>
      <c r="T323" s="16">
        <v>0.867219</v>
      </c>
      <c r="U323" s="16">
        <v>0.5099999999999998</v>
      </c>
      <c r="V323" s="201">
        <v>-10</v>
      </c>
    </row>
    <row r="324" spans="1:22" ht="12.75">
      <c r="A324" s="54"/>
      <c r="B324" s="13">
        <v>36</v>
      </c>
      <c r="C324" s="226" t="s">
        <v>330</v>
      </c>
      <c r="D324" s="94">
        <v>12</v>
      </c>
      <c r="E324" s="94"/>
      <c r="F324" s="94">
        <v>711.89</v>
      </c>
      <c r="G324" s="94">
        <v>644.56</v>
      </c>
      <c r="H324" s="201">
        <v>3.085</v>
      </c>
      <c r="I324" s="16">
        <f aca="true" t="shared" si="162" ref="I324:I331">H324</f>
        <v>3.085</v>
      </c>
      <c r="J324" s="16">
        <v>1.92</v>
      </c>
      <c r="K324" s="16">
        <f aca="true" t="shared" si="163" ref="K324:K331">I324-N324</f>
        <v>2.065</v>
      </c>
      <c r="L324" s="16">
        <f aca="true" t="shared" si="164" ref="L324:L331">I324-P324</f>
        <v>2.065</v>
      </c>
      <c r="M324" s="16">
        <v>20</v>
      </c>
      <c r="N324" s="95">
        <f aca="true" t="shared" si="165" ref="N324:N331">M324*0.051</f>
        <v>1.02</v>
      </c>
      <c r="O324" s="209">
        <v>20</v>
      </c>
      <c r="P324" s="16">
        <f aca="true" t="shared" si="166" ref="P324:P331">O324*0.051</f>
        <v>1.02</v>
      </c>
      <c r="Q324" s="201">
        <f aca="true" t="shared" si="167" ref="Q324:Q331">J324*1000/D324</f>
        <v>160</v>
      </c>
      <c r="R324" s="201">
        <f aca="true" t="shared" si="168" ref="R324:R331">K324*1000/D324</f>
        <v>172.08333333333334</v>
      </c>
      <c r="S324" s="201">
        <f aca="true" t="shared" si="169" ref="S324:S331">L324*1000/D324</f>
        <v>172.08333333333334</v>
      </c>
      <c r="T324" s="16">
        <f aca="true" t="shared" si="170" ref="T324:T331">L324-J324</f>
        <v>0.14500000000000002</v>
      </c>
      <c r="U324" s="16">
        <f aca="true" t="shared" si="171" ref="U324:U331">N324-P324</f>
        <v>0</v>
      </c>
      <c r="V324" s="201">
        <f aca="true" t="shared" si="172" ref="V324:V331">O324-M324</f>
        <v>0</v>
      </c>
    </row>
    <row r="325" spans="1:22" ht="12.75">
      <c r="A325" s="54"/>
      <c r="B325" s="13">
        <v>37</v>
      </c>
      <c r="C325" s="226" t="s">
        <v>111</v>
      </c>
      <c r="D325" s="94">
        <v>40</v>
      </c>
      <c r="E325" s="94">
        <v>1983</v>
      </c>
      <c r="F325" s="94">
        <v>2284.13</v>
      </c>
      <c r="G325" s="94">
        <v>2284.13</v>
      </c>
      <c r="H325" s="201">
        <v>11.323</v>
      </c>
      <c r="I325" s="16">
        <f t="shared" si="162"/>
        <v>11.323</v>
      </c>
      <c r="J325" s="16">
        <v>6.4</v>
      </c>
      <c r="K325" s="16">
        <f t="shared" si="163"/>
        <v>6.910480000000001</v>
      </c>
      <c r="L325" s="16">
        <f t="shared" si="164"/>
        <v>6.910480000000001</v>
      </c>
      <c r="M325" s="16">
        <v>86.52</v>
      </c>
      <c r="N325" s="95">
        <f t="shared" si="165"/>
        <v>4.41252</v>
      </c>
      <c r="O325" s="16">
        <v>86.52</v>
      </c>
      <c r="P325" s="16">
        <f t="shared" si="166"/>
        <v>4.41252</v>
      </c>
      <c r="Q325" s="201">
        <f t="shared" si="167"/>
        <v>160</v>
      </c>
      <c r="R325" s="201">
        <f t="shared" si="168"/>
        <v>172.762</v>
      </c>
      <c r="S325" s="201">
        <f t="shared" si="169"/>
        <v>172.762</v>
      </c>
      <c r="T325" s="16">
        <f t="shared" si="170"/>
        <v>0.5104800000000003</v>
      </c>
      <c r="U325" s="16">
        <f t="shared" si="171"/>
        <v>0</v>
      </c>
      <c r="V325" s="201">
        <f t="shared" si="172"/>
        <v>0</v>
      </c>
    </row>
    <row r="326" spans="1:22" ht="12.75">
      <c r="A326" s="54"/>
      <c r="B326" s="13">
        <v>38</v>
      </c>
      <c r="C326" s="226" t="s">
        <v>331</v>
      </c>
      <c r="D326" s="94">
        <v>37</v>
      </c>
      <c r="E326" s="94">
        <v>1989</v>
      </c>
      <c r="F326" s="94">
        <v>2230.73</v>
      </c>
      <c r="G326" s="94">
        <v>2230.73</v>
      </c>
      <c r="H326" s="201">
        <v>10.126</v>
      </c>
      <c r="I326" s="16">
        <f t="shared" si="162"/>
        <v>10.126</v>
      </c>
      <c r="J326" s="16">
        <v>5.92</v>
      </c>
      <c r="K326" s="16">
        <f t="shared" si="163"/>
        <v>6.301</v>
      </c>
      <c r="L326" s="16">
        <f t="shared" si="164"/>
        <v>6.4132</v>
      </c>
      <c r="M326" s="16">
        <v>75</v>
      </c>
      <c r="N326" s="95">
        <f t="shared" si="165"/>
        <v>3.8249999999999997</v>
      </c>
      <c r="O326" s="16">
        <v>72.8</v>
      </c>
      <c r="P326" s="16">
        <f t="shared" si="166"/>
        <v>3.7127999999999997</v>
      </c>
      <c r="Q326" s="201">
        <f t="shared" si="167"/>
        <v>160</v>
      </c>
      <c r="R326" s="201">
        <f t="shared" si="168"/>
        <v>170.2972972972973</v>
      </c>
      <c r="S326" s="201">
        <f t="shared" si="169"/>
        <v>173.32972972972973</v>
      </c>
      <c r="T326" s="16">
        <f t="shared" si="170"/>
        <v>0.49319999999999986</v>
      </c>
      <c r="U326" s="16">
        <f t="shared" si="171"/>
        <v>0.11220000000000008</v>
      </c>
      <c r="V326" s="201">
        <f t="shared" si="172"/>
        <v>-2.200000000000003</v>
      </c>
    </row>
    <row r="327" spans="1:22" ht="12.75">
      <c r="A327" s="54"/>
      <c r="B327" s="13">
        <v>39</v>
      </c>
      <c r="C327" s="226" t="s">
        <v>332</v>
      </c>
      <c r="D327" s="94">
        <v>37</v>
      </c>
      <c r="E327" s="94">
        <v>1987</v>
      </c>
      <c r="F327" s="94">
        <v>2252.14</v>
      </c>
      <c r="G327" s="94">
        <v>2252.14</v>
      </c>
      <c r="H327" s="201">
        <v>9.278</v>
      </c>
      <c r="I327" s="16">
        <f t="shared" si="162"/>
        <v>9.278</v>
      </c>
      <c r="J327" s="16">
        <v>5.92</v>
      </c>
      <c r="K327" s="16">
        <f t="shared" si="163"/>
        <v>6.422306000000001</v>
      </c>
      <c r="L327" s="16">
        <f t="shared" si="164"/>
        <v>6.422306000000001</v>
      </c>
      <c r="M327" s="16">
        <v>55.994</v>
      </c>
      <c r="N327" s="95">
        <f t="shared" si="165"/>
        <v>2.8556939999999997</v>
      </c>
      <c r="O327" s="16">
        <v>55.994</v>
      </c>
      <c r="P327" s="16">
        <f t="shared" si="166"/>
        <v>2.8556939999999997</v>
      </c>
      <c r="Q327" s="201">
        <f t="shared" si="167"/>
        <v>160</v>
      </c>
      <c r="R327" s="201">
        <f t="shared" si="168"/>
        <v>173.57583783783784</v>
      </c>
      <c r="S327" s="201">
        <f t="shared" si="169"/>
        <v>173.57583783783784</v>
      </c>
      <c r="T327" s="16">
        <f t="shared" si="170"/>
        <v>0.5023060000000008</v>
      </c>
      <c r="U327" s="16">
        <f t="shared" si="171"/>
        <v>0</v>
      </c>
      <c r="V327" s="201">
        <f t="shared" si="172"/>
        <v>0</v>
      </c>
    </row>
    <row r="328" spans="1:22" ht="12.75">
      <c r="A328" s="54"/>
      <c r="B328" s="13">
        <v>40</v>
      </c>
      <c r="C328" s="226" t="s">
        <v>115</v>
      </c>
      <c r="D328" s="94">
        <v>12</v>
      </c>
      <c r="E328" s="94">
        <v>1960</v>
      </c>
      <c r="F328" s="94">
        <v>532.26</v>
      </c>
      <c r="G328" s="94">
        <v>532.26</v>
      </c>
      <c r="H328" s="201">
        <v>2.7662</v>
      </c>
      <c r="I328" s="16">
        <f t="shared" si="162"/>
        <v>2.7662</v>
      </c>
      <c r="J328" s="16">
        <v>1.92</v>
      </c>
      <c r="K328" s="16">
        <f t="shared" si="163"/>
        <v>2.1032</v>
      </c>
      <c r="L328" s="16">
        <f t="shared" si="164"/>
        <v>2.1032</v>
      </c>
      <c r="M328" s="16">
        <v>13</v>
      </c>
      <c r="N328" s="95">
        <f t="shared" si="165"/>
        <v>0.6629999999999999</v>
      </c>
      <c r="O328" s="16">
        <v>13</v>
      </c>
      <c r="P328" s="16">
        <f t="shared" si="166"/>
        <v>0.6629999999999999</v>
      </c>
      <c r="Q328" s="201">
        <f t="shared" si="167"/>
        <v>160</v>
      </c>
      <c r="R328" s="201">
        <f t="shared" si="168"/>
        <v>175.26666666666668</v>
      </c>
      <c r="S328" s="201">
        <f t="shared" si="169"/>
        <v>175.26666666666668</v>
      </c>
      <c r="T328" s="16">
        <f t="shared" si="170"/>
        <v>0.18320000000000025</v>
      </c>
      <c r="U328" s="16">
        <f t="shared" si="171"/>
        <v>0</v>
      </c>
      <c r="V328" s="201">
        <f t="shared" si="172"/>
        <v>0</v>
      </c>
    </row>
    <row r="329" spans="1:22" ht="12.75">
      <c r="A329" s="54"/>
      <c r="B329" s="13">
        <v>41</v>
      </c>
      <c r="C329" s="226" t="s">
        <v>116</v>
      </c>
      <c r="D329" s="94">
        <v>36</v>
      </c>
      <c r="E329" s="94"/>
      <c r="F329" s="16">
        <v>1975.69</v>
      </c>
      <c r="G329" s="16">
        <v>1975.69</v>
      </c>
      <c r="H329" s="16">
        <v>10.168</v>
      </c>
      <c r="I329" s="16">
        <f t="shared" si="162"/>
        <v>10.168</v>
      </c>
      <c r="J329" s="16">
        <v>5.76</v>
      </c>
      <c r="K329" s="16">
        <f t="shared" si="163"/>
        <v>6.394</v>
      </c>
      <c r="L329" s="16">
        <f t="shared" si="164"/>
        <v>6.394</v>
      </c>
      <c r="M329" s="16">
        <v>74</v>
      </c>
      <c r="N329" s="95">
        <f t="shared" si="165"/>
        <v>3.7739999999999996</v>
      </c>
      <c r="O329" s="16">
        <v>74</v>
      </c>
      <c r="P329" s="16">
        <f t="shared" si="166"/>
        <v>3.7739999999999996</v>
      </c>
      <c r="Q329" s="201">
        <f t="shared" si="167"/>
        <v>160</v>
      </c>
      <c r="R329" s="201">
        <f t="shared" si="168"/>
        <v>177.61111111111111</v>
      </c>
      <c r="S329" s="201">
        <f t="shared" si="169"/>
        <v>177.61111111111111</v>
      </c>
      <c r="T329" s="16">
        <f t="shared" si="170"/>
        <v>0.6340000000000003</v>
      </c>
      <c r="U329" s="16">
        <f t="shared" si="171"/>
        <v>0</v>
      </c>
      <c r="V329" s="201">
        <f t="shared" si="172"/>
        <v>0</v>
      </c>
    </row>
    <row r="330" spans="1:22" ht="12.75">
      <c r="A330" s="54"/>
      <c r="B330" s="13">
        <v>42</v>
      </c>
      <c r="C330" s="223" t="s">
        <v>117</v>
      </c>
      <c r="D330" s="207">
        <v>37</v>
      </c>
      <c r="E330" s="94">
        <v>1986</v>
      </c>
      <c r="F330" s="16">
        <v>2244.37</v>
      </c>
      <c r="G330" s="16">
        <v>2244.37</v>
      </c>
      <c r="H330" s="16">
        <v>10.856</v>
      </c>
      <c r="I330" s="16">
        <f t="shared" si="162"/>
        <v>10.856</v>
      </c>
      <c r="J330" s="208">
        <v>5.92</v>
      </c>
      <c r="K330" s="16">
        <f t="shared" si="163"/>
        <v>6.113</v>
      </c>
      <c r="L330" s="16">
        <f t="shared" si="164"/>
        <v>7.286</v>
      </c>
      <c r="M330" s="16">
        <v>93</v>
      </c>
      <c r="N330" s="95">
        <f t="shared" si="165"/>
        <v>4.742999999999999</v>
      </c>
      <c r="O330" s="16">
        <v>70</v>
      </c>
      <c r="P330" s="16">
        <f t="shared" si="166"/>
        <v>3.57</v>
      </c>
      <c r="Q330" s="201">
        <f t="shared" si="167"/>
        <v>160</v>
      </c>
      <c r="R330" s="201">
        <f t="shared" si="168"/>
        <v>165.21621621621622</v>
      </c>
      <c r="S330" s="201">
        <f t="shared" si="169"/>
        <v>196.9189189189189</v>
      </c>
      <c r="T330" s="16">
        <f t="shared" si="170"/>
        <v>1.3659999999999997</v>
      </c>
      <c r="U330" s="16">
        <f t="shared" si="171"/>
        <v>1.1729999999999996</v>
      </c>
      <c r="V330" s="201">
        <f t="shared" si="172"/>
        <v>-23</v>
      </c>
    </row>
    <row r="331" spans="1:22" ht="12.75">
      <c r="A331" s="54"/>
      <c r="B331" s="13">
        <v>43</v>
      </c>
      <c r="C331" s="223" t="s">
        <v>113</v>
      </c>
      <c r="D331" s="94">
        <v>37</v>
      </c>
      <c r="E331" s="94"/>
      <c r="F331" s="94">
        <v>2202.75</v>
      </c>
      <c r="G331" s="94">
        <v>2202.75</v>
      </c>
      <c r="H331" s="16">
        <v>11.998</v>
      </c>
      <c r="I331" s="16">
        <f t="shared" si="162"/>
        <v>11.998</v>
      </c>
      <c r="J331" s="208">
        <v>5.92</v>
      </c>
      <c r="K331" s="16">
        <f t="shared" si="163"/>
        <v>5.9799999999999995</v>
      </c>
      <c r="L331" s="16">
        <f t="shared" si="164"/>
        <v>7.306</v>
      </c>
      <c r="M331" s="16">
        <v>118</v>
      </c>
      <c r="N331" s="95">
        <f t="shared" si="165"/>
        <v>6.018</v>
      </c>
      <c r="O331" s="16">
        <v>92</v>
      </c>
      <c r="P331" s="16">
        <f t="shared" si="166"/>
        <v>4.691999999999999</v>
      </c>
      <c r="Q331" s="201">
        <f t="shared" si="167"/>
        <v>160</v>
      </c>
      <c r="R331" s="201">
        <f t="shared" si="168"/>
        <v>161.62162162162159</v>
      </c>
      <c r="S331" s="201">
        <f t="shared" si="169"/>
        <v>197.45945945945945</v>
      </c>
      <c r="T331" s="16">
        <f t="shared" si="170"/>
        <v>1.3860000000000001</v>
      </c>
      <c r="U331" s="16">
        <f t="shared" si="171"/>
        <v>1.3260000000000005</v>
      </c>
      <c r="V331" s="201">
        <f t="shared" si="172"/>
        <v>-26</v>
      </c>
    </row>
    <row r="332" spans="1:22" ht="12.75">
      <c r="A332" s="54"/>
      <c r="B332" s="13">
        <v>44</v>
      </c>
      <c r="C332" s="12" t="s">
        <v>354</v>
      </c>
      <c r="D332" s="94">
        <v>4</v>
      </c>
      <c r="E332" s="94">
        <v>1939</v>
      </c>
      <c r="F332" s="201">
        <v>226.57</v>
      </c>
      <c r="G332" s="201">
        <v>114.54</v>
      </c>
      <c r="H332" s="201">
        <v>0.159</v>
      </c>
      <c r="I332" s="16">
        <v>0.159</v>
      </c>
      <c r="J332" s="201">
        <v>0.04</v>
      </c>
      <c r="K332" s="16">
        <v>0.10800000000000001</v>
      </c>
      <c r="L332" s="16">
        <v>0.10800000000000001</v>
      </c>
      <c r="M332" s="201">
        <v>1</v>
      </c>
      <c r="N332" s="95">
        <v>0.051</v>
      </c>
      <c r="O332" s="201">
        <v>1</v>
      </c>
      <c r="P332" s="16">
        <v>0.051</v>
      </c>
      <c r="Q332" s="201">
        <v>10</v>
      </c>
      <c r="R332" s="201">
        <v>27.000000000000004</v>
      </c>
      <c r="S332" s="201">
        <v>27.000000000000004</v>
      </c>
      <c r="T332" s="16">
        <v>0.068</v>
      </c>
      <c r="U332" s="16">
        <v>0</v>
      </c>
      <c r="V332" s="201">
        <v>0</v>
      </c>
    </row>
    <row r="333" spans="1:22" ht="12.75">
      <c r="A333" s="54"/>
      <c r="B333" s="13">
        <v>45</v>
      </c>
      <c r="C333" s="12" t="s">
        <v>355</v>
      </c>
      <c r="D333" s="94">
        <v>8</v>
      </c>
      <c r="E333" s="94">
        <v>1968</v>
      </c>
      <c r="F333" s="201">
        <v>490.3</v>
      </c>
      <c r="G333" s="201">
        <v>410.4</v>
      </c>
      <c r="H333" s="201">
        <v>0.532</v>
      </c>
      <c r="I333" s="16">
        <v>0.532</v>
      </c>
      <c r="J333" s="201">
        <v>0.08</v>
      </c>
      <c r="K333" s="16">
        <v>0.22600000000000003</v>
      </c>
      <c r="L333" s="16">
        <v>0.277</v>
      </c>
      <c r="M333" s="201">
        <v>6</v>
      </c>
      <c r="N333" s="95">
        <v>0.306</v>
      </c>
      <c r="O333" s="201">
        <v>5</v>
      </c>
      <c r="P333" s="16">
        <v>0.255</v>
      </c>
      <c r="Q333" s="201">
        <v>10</v>
      </c>
      <c r="R333" s="201">
        <v>28.250000000000004</v>
      </c>
      <c r="S333" s="201">
        <v>34.625</v>
      </c>
      <c r="T333" s="16">
        <v>0.197</v>
      </c>
      <c r="U333" s="16">
        <v>0.05099999999999999</v>
      </c>
      <c r="V333" s="201">
        <v>-1</v>
      </c>
    </row>
    <row r="334" spans="1:22" ht="12.75">
      <c r="A334" s="54"/>
      <c r="B334" s="13">
        <v>46</v>
      </c>
      <c r="C334" s="12" t="s">
        <v>376</v>
      </c>
      <c r="D334" s="94">
        <v>45</v>
      </c>
      <c r="E334" s="94">
        <v>1981</v>
      </c>
      <c r="F334" s="94">
        <v>2252.8</v>
      </c>
      <c r="G334" s="94">
        <v>2252.8</v>
      </c>
      <c r="H334" s="201">
        <v>7.6</v>
      </c>
      <c r="I334" s="201">
        <v>4.62</v>
      </c>
      <c r="J334" s="201">
        <v>2.98</v>
      </c>
      <c r="K334" s="201">
        <v>3.8409999999999997</v>
      </c>
      <c r="L334" s="201">
        <v>2.9818</v>
      </c>
      <c r="M334" s="201">
        <v>70</v>
      </c>
      <c r="N334" s="201">
        <v>3.759</v>
      </c>
      <c r="O334" s="201">
        <v>86</v>
      </c>
      <c r="P334" s="201">
        <v>4.6182</v>
      </c>
      <c r="Q334" s="201">
        <v>66.22222222222223</v>
      </c>
      <c r="R334" s="201">
        <v>85.35555555555554</v>
      </c>
      <c r="S334" s="201">
        <v>66.26222222222222</v>
      </c>
      <c r="T334" s="16">
        <v>0.0017999999999998018</v>
      </c>
      <c r="U334" s="16">
        <v>-0.8592</v>
      </c>
      <c r="V334" s="16">
        <v>16</v>
      </c>
    </row>
    <row r="335" spans="1:22" ht="12.75">
      <c r="A335" s="54"/>
      <c r="B335" s="13">
        <v>47</v>
      </c>
      <c r="C335" s="12" t="s">
        <v>377</v>
      </c>
      <c r="D335" s="94">
        <v>30</v>
      </c>
      <c r="E335" s="94">
        <v>1983</v>
      </c>
      <c r="F335" s="94">
        <v>1600.84</v>
      </c>
      <c r="G335" s="94">
        <v>1600.84</v>
      </c>
      <c r="H335" s="201">
        <v>4.3</v>
      </c>
      <c r="I335" s="201">
        <v>2.09</v>
      </c>
      <c r="J335" s="201">
        <v>2.21</v>
      </c>
      <c r="K335" s="201">
        <v>2.617</v>
      </c>
      <c r="L335" s="201">
        <v>2.311</v>
      </c>
      <c r="M335" s="201">
        <v>33</v>
      </c>
      <c r="N335" s="201">
        <v>1.6829999999999998</v>
      </c>
      <c r="O335" s="201">
        <v>39</v>
      </c>
      <c r="P335" s="201">
        <v>1.9889999999999999</v>
      </c>
      <c r="Q335" s="201">
        <v>73.66666666666667</v>
      </c>
      <c r="R335" s="201">
        <v>87.23333333333333</v>
      </c>
      <c r="S335" s="201">
        <v>77.03333333333333</v>
      </c>
      <c r="T335" s="16">
        <v>0.10099999999999998</v>
      </c>
      <c r="U335" s="16">
        <v>-0.30600000000000005</v>
      </c>
      <c r="V335" s="16">
        <v>6</v>
      </c>
    </row>
    <row r="336" spans="1:22" ht="12.75">
      <c r="A336" s="54"/>
      <c r="B336" s="13">
        <v>48</v>
      </c>
      <c r="C336" s="12" t="s">
        <v>378</v>
      </c>
      <c r="D336" s="94">
        <v>44</v>
      </c>
      <c r="E336" s="94">
        <v>1975</v>
      </c>
      <c r="F336" s="94">
        <v>2245.79</v>
      </c>
      <c r="G336" s="94">
        <v>2245.79</v>
      </c>
      <c r="H336" s="201">
        <v>7.2</v>
      </c>
      <c r="I336" s="201">
        <v>3.94</v>
      </c>
      <c r="J336" s="201">
        <v>3.26</v>
      </c>
      <c r="K336" s="201">
        <v>3.3873</v>
      </c>
      <c r="L336" s="201">
        <v>3.2578830000000005</v>
      </c>
      <c r="M336" s="201">
        <v>71</v>
      </c>
      <c r="N336" s="201">
        <v>3.8127</v>
      </c>
      <c r="O336" s="201">
        <v>73.41</v>
      </c>
      <c r="P336" s="201">
        <v>3.9421169999999996</v>
      </c>
      <c r="Q336" s="201">
        <v>74.0909090909091</v>
      </c>
      <c r="R336" s="201">
        <v>76.98409090909091</v>
      </c>
      <c r="S336" s="201">
        <v>74.04279545454547</v>
      </c>
      <c r="T336" s="16">
        <v>-0.0021169999999992584</v>
      </c>
      <c r="U336" s="16">
        <v>-0.12941699999999967</v>
      </c>
      <c r="V336" s="16">
        <v>2.4099999999999966</v>
      </c>
    </row>
    <row r="337" spans="1:22" ht="12.75">
      <c r="A337" s="54"/>
      <c r="B337" s="13">
        <v>49</v>
      </c>
      <c r="C337" s="12" t="s">
        <v>379</v>
      </c>
      <c r="D337" s="94">
        <v>75</v>
      </c>
      <c r="E337" s="94">
        <v>1981</v>
      </c>
      <c r="F337" s="94">
        <v>4034.29</v>
      </c>
      <c r="G337" s="94">
        <v>3952.66</v>
      </c>
      <c r="H337" s="201">
        <v>14.258</v>
      </c>
      <c r="I337" s="201">
        <v>7.98</v>
      </c>
      <c r="J337" s="201">
        <v>6.28</v>
      </c>
      <c r="K337" s="201">
        <v>7.0622</v>
      </c>
      <c r="L337" s="201">
        <v>6.27818</v>
      </c>
      <c r="M337" s="201">
        <v>134</v>
      </c>
      <c r="N337" s="201">
        <v>7.195799999999999</v>
      </c>
      <c r="O337" s="201">
        <v>148.6</v>
      </c>
      <c r="P337" s="201">
        <v>7.979819999999999</v>
      </c>
      <c r="Q337" s="201">
        <v>83.73333333333333</v>
      </c>
      <c r="R337" s="201">
        <v>94.16266666666667</v>
      </c>
      <c r="S337" s="201">
        <v>83.70906666666667</v>
      </c>
      <c r="T337" s="16">
        <v>-0.0018200000000003769</v>
      </c>
      <c r="U337" s="16">
        <v>-0.7840199999999999</v>
      </c>
      <c r="V337" s="16">
        <v>14.599999999999994</v>
      </c>
    </row>
    <row r="338" spans="1:22" ht="12.75">
      <c r="A338" s="54"/>
      <c r="B338" s="13">
        <v>50</v>
      </c>
      <c r="C338" s="12" t="s">
        <v>382</v>
      </c>
      <c r="D338" s="202">
        <v>45</v>
      </c>
      <c r="E338" s="202">
        <v>1975</v>
      </c>
      <c r="F338" s="202">
        <v>2325.22</v>
      </c>
      <c r="G338" s="202">
        <v>2325.22</v>
      </c>
      <c r="H338" s="201">
        <v>7.001</v>
      </c>
      <c r="I338" s="201">
        <v>3.05</v>
      </c>
      <c r="J338" s="201">
        <v>3.95</v>
      </c>
      <c r="K338" s="201">
        <v>3.9938000000000002</v>
      </c>
      <c r="L338" s="201">
        <v>3.9519140000000004</v>
      </c>
      <c r="M338" s="201">
        <v>56</v>
      </c>
      <c r="N338" s="201">
        <v>3.0072</v>
      </c>
      <c r="O338" s="201">
        <v>56.78</v>
      </c>
      <c r="P338" s="201">
        <v>3.049086</v>
      </c>
      <c r="Q338" s="201">
        <v>87.77777777777777</v>
      </c>
      <c r="R338" s="201">
        <v>88.75111111111111</v>
      </c>
      <c r="S338" s="201">
        <v>87.82031111111111</v>
      </c>
      <c r="T338" s="203">
        <v>0.0019140000000001933</v>
      </c>
      <c r="U338" s="203">
        <v>-0.04188599999999987</v>
      </c>
      <c r="V338" s="16">
        <v>0.7800000000000011</v>
      </c>
    </row>
    <row r="339" spans="1:22" ht="12.75">
      <c r="A339" s="54"/>
      <c r="B339" s="13">
        <v>51</v>
      </c>
      <c r="C339" s="12" t="s">
        <v>383</v>
      </c>
      <c r="D339" s="202">
        <v>45</v>
      </c>
      <c r="E339" s="202">
        <v>1983</v>
      </c>
      <c r="F339" s="202">
        <v>2319.25</v>
      </c>
      <c r="G339" s="202">
        <v>2319.25</v>
      </c>
      <c r="H339" s="201">
        <v>9.6</v>
      </c>
      <c r="I339" s="201">
        <v>5.42</v>
      </c>
      <c r="J339" s="201">
        <v>4.18</v>
      </c>
      <c r="K339" s="201">
        <v>4.8744</v>
      </c>
      <c r="L339" s="201">
        <v>4.1762999999999995</v>
      </c>
      <c r="M339" s="201">
        <v>88</v>
      </c>
      <c r="N339" s="201">
        <v>4.7256</v>
      </c>
      <c r="O339" s="201">
        <v>101</v>
      </c>
      <c r="P339" s="201">
        <v>5.4237</v>
      </c>
      <c r="Q339" s="201">
        <v>92.88888888888889</v>
      </c>
      <c r="R339" s="201">
        <v>108.32</v>
      </c>
      <c r="S339" s="201">
        <v>92.80666666666664</v>
      </c>
      <c r="T339" s="203">
        <v>-0.0037000000000002586</v>
      </c>
      <c r="U339" s="203">
        <v>-0.6981000000000002</v>
      </c>
      <c r="V339" s="16">
        <v>13</v>
      </c>
    </row>
    <row r="340" spans="1:22" ht="12.75">
      <c r="A340" s="54"/>
      <c r="B340" s="13">
        <v>52</v>
      </c>
      <c r="C340" s="12" t="s">
        <v>384</v>
      </c>
      <c r="D340" s="202">
        <v>30</v>
      </c>
      <c r="E340" s="202">
        <v>1992</v>
      </c>
      <c r="F340" s="202">
        <v>1460.07</v>
      </c>
      <c r="G340" s="202">
        <v>1460.07</v>
      </c>
      <c r="H340" s="201">
        <v>5.61</v>
      </c>
      <c r="I340" s="201">
        <v>2.76</v>
      </c>
      <c r="J340" s="201">
        <v>2.85</v>
      </c>
      <c r="K340" s="201">
        <v>3.0861000000000005</v>
      </c>
      <c r="L340" s="201">
        <v>2.8514310000000007</v>
      </c>
      <c r="M340" s="201">
        <v>47</v>
      </c>
      <c r="N340" s="201">
        <v>2.5239</v>
      </c>
      <c r="O340" s="201">
        <v>51.37</v>
      </c>
      <c r="P340" s="201">
        <v>2.7585689999999996</v>
      </c>
      <c r="Q340" s="201">
        <v>95</v>
      </c>
      <c r="R340" s="201">
        <v>102.87000000000002</v>
      </c>
      <c r="S340" s="201">
        <v>95.04770000000002</v>
      </c>
      <c r="T340" s="203">
        <v>0.0014310000000006262</v>
      </c>
      <c r="U340" s="203">
        <v>-0.2346689999999998</v>
      </c>
      <c r="V340" s="16">
        <v>4.369999999999997</v>
      </c>
    </row>
    <row r="341" spans="1:22" ht="12.75">
      <c r="A341" s="54"/>
      <c r="B341" s="13">
        <v>53</v>
      </c>
      <c r="C341" s="12" t="s">
        <v>385</v>
      </c>
      <c r="D341" s="202">
        <v>50</v>
      </c>
      <c r="E341" s="202">
        <v>1992</v>
      </c>
      <c r="F341" s="202">
        <v>2323.92</v>
      </c>
      <c r="G341" s="202">
        <v>2323.92</v>
      </c>
      <c r="H341" s="201">
        <v>8.2</v>
      </c>
      <c r="I341" s="201">
        <v>3.44</v>
      </c>
      <c r="J341" s="201">
        <v>4.76</v>
      </c>
      <c r="K341" s="201">
        <v>5.139099999999999</v>
      </c>
      <c r="L341" s="201">
        <v>4.763199999999999</v>
      </c>
      <c r="M341" s="201">
        <v>57</v>
      </c>
      <c r="N341" s="201">
        <v>3.0608999999999997</v>
      </c>
      <c r="O341" s="201">
        <v>64</v>
      </c>
      <c r="P341" s="201">
        <v>3.4368</v>
      </c>
      <c r="Q341" s="201">
        <v>95.2</v>
      </c>
      <c r="R341" s="201">
        <v>102.78199999999998</v>
      </c>
      <c r="S341" s="201">
        <v>95.264</v>
      </c>
      <c r="T341" s="203">
        <v>0.0031999999999996476</v>
      </c>
      <c r="U341" s="203">
        <v>-0.3759000000000001</v>
      </c>
      <c r="V341" s="16">
        <v>7</v>
      </c>
    </row>
    <row r="342" spans="1:22" ht="12.75">
      <c r="A342" s="54"/>
      <c r="B342" s="13">
        <v>54</v>
      </c>
      <c r="C342" s="12" t="s">
        <v>386</v>
      </c>
      <c r="D342" s="202">
        <v>44</v>
      </c>
      <c r="E342" s="202">
        <v>1989</v>
      </c>
      <c r="F342" s="202">
        <v>2267.87</v>
      </c>
      <c r="G342" s="202">
        <v>2267.87</v>
      </c>
      <c r="H342" s="201">
        <v>7.361</v>
      </c>
      <c r="I342" s="201">
        <v>3.43</v>
      </c>
      <c r="J342" s="201">
        <v>4.24</v>
      </c>
      <c r="K342" s="201">
        <v>4.3001000000000005</v>
      </c>
      <c r="L342" s="201">
        <v>3.93494</v>
      </c>
      <c r="M342" s="94">
        <v>57</v>
      </c>
      <c r="N342" s="201">
        <v>3.0608999999999997</v>
      </c>
      <c r="O342" s="94">
        <v>63.8</v>
      </c>
      <c r="P342" s="201">
        <v>3.4260599999999997</v>
      </c>
      <c r="Q342" s="201">
        <v>96.36363636363636</v>
      </c>
      <c r="R342" s="201">
        <v>97.72954545454546</v>
      </c>
      <c r="S342" s="201">
        <v>89.43045454545455</v>
      </c>
      <c r="T342" s="203">
        <v>-0.3050600000000001</v>
      </c>
      <c r="U342" s="203">
        <v>-0.36515999999999993</v>
      </c>
      <c r="V342" s="16">
        <v>6.799999999999997</v>
      </c>
    </row>
    <row r="343" spans="1:22" ht="12.75">
      <c r="A343" s="54"/>
      <c r="B343" s="13">
        <v>55</v>
      </c>
      <c r="C343" s="12" t="s">
        <v>387</v>
      </c>
      <c r="D343" s="202">
        <v>40</v>
      </c>
      <c r="E343" s="202">
        <v>1984</v>
      </c>
      <c r="F343" s="202">
        <v>2180.47</v>
      </c>
      <c r="G343" s="202">
        <v>2131.01</v>
      </c>
      <c r="H343" s="201">
        <v>6.2</v>
      </c>
      <c r="I343" s="201">
        <v>2.31</v>
      </c>
      <c r="J343" s="201">
        <v>3.89</v>
      </c>
      <c r="K343" s="201">
        <v>4.1594</v>
      </c>
      <c r="L343" s="201">
        <v>3.8909000000000002</v>
      </c>
      <c r="M343" s="201">
        <v>38</v>
      </c>
      <c r="N343" s="201">
        <v>2.0406</v>
      </c>
      <c r="O343" s="201">
        <v>43</v>
      </c>
      <c r="P343" s="201">
        <v>2.3091</v>
      </c>
      <c r="Q343" s="201">
        <v>97.25</v>
      </c>
      <c r="R343" s="201">
        <v>103.98499999999999</v>
      </c>
      <c r="S343" s="201">
        <v>97.27250000000001</v>
      </c>
      <c r="T343" s="203">
        <v>0.0009000000000001229</v>
      </c>
      <c r="U343" s="203">
        <v>-0.26849999999999996</v>
      </c>
      <c r="V343" s="16">
        <v>5</v>
      </c>
    </row>
    <row r="344" spans="1:22" ht="12.75">
      <c r="A344" s="54"/>
      <c r="B344" s="13">
        <v>56</v>
      </c>
      <c r="C344" s="73" t="s">
        <v>397</v>
      </c>
      <c r="D344" s="94">
        <v>20</v>
      </c>
      <c r="E344" s="94">
        <v>1976</v>
      </c>
      <c r="F344" s="94">
        <v>960.97</v>
      </c>
      <c r="G344" s="94">
        <v>960.97</v>
      </c>
      <c r="H344" s="201">
        <v>4.3</v>
      </c>
      <c r="I344" s="201">
        <v>1.36</v>
      </c>
      <c r="J344" s="201">
        <v>2.94</v>
      </c>
      <c r="K344" s="201">
        <v>2.9574999999999996</v>
      </c>
      <c r="L344" s="201">
        <v>2.94139</v>
      </c>
      <c r="M344" s="201">
        <v>25</v>
      </c>
      <c r="N344" s="201">
        <v>1.3425</v>
      </c>
      <c r="O344" s="201">
        <v>25.3</v>
      </c>
      <c r="P344" s="201">
        <v>1.3586099999999999</v>
      </c>
      <c r="Q344" s="201">
        <v>147</v>
      </c>
      <c r="R344" s="201">
        <v>147.87499999999997</v>
      </c>
      <c r="S344" s="201">
        <v>147.0695</v>
      </c>
      <c r="T344" s="16">
        <v>0.0013900000000002244</v>
      </c>
      <c r="U344" s="16">
        <v>-0.016109999999999847</v>
      </c>
      <c r="V344" s="16">
        <v>0.3000000000000007</v>
      </c>
    </row>
    <row r="345" spans="1:22" ht="12.75">
      <c r="A345" s="54"/>
      <c r="B345" s="13">
        <v>57</v>
      </c>
      <c r="C345" s="12" t="s">
        <v>398</v>
      </c>
      <c r="D345" s="94">
        <v>45</v>
      </c>
      <c r="E345" s="94">
        <v>1976</v>
      </c>
      <c r="F345" s="94">
        <v>2312.85</v>
      </c>
      <c r="G345" s="94">
        <v>2312.85</v>
      </c>
      <c r="H345" s="201">
        <v>10.3</v>
      </c>
      <c r="I345" s="201">
        <v>3.6</v>
      </c>
      <c r="J345" s="201">
        <v>6.7</v>
      </c>
      <c r="K345" s="201">
        <v>6.755800000000001</v>
      </c>
      <c r="L345" s="201">
        <v>6.7021000000000015</v>
      </c>
      <c r="M345" s="201">
        <v>66</v>
      </c>
      <c r="N345" s="201">
        <v>3.5442</v>
      </c>
      <c r="O345" s="201">
        <v>67</v>
      </c>
      <c r="P345" s="201">
        <v>3.5978999999999997</v>
      </c>
      <c r="Q345" s="201">
        <v>148.88888888888889</v>
      </c>
      <c r="R345" s="201">
        <v>150.12888888888892</v>
      </c>
      <c r="S345" s="201">
        <v>148.9355555555556</v>
      </c>
      <c r="T345" s="16">
        <v>0.002100000000001323</v>
      </c>
      <c r="U345" s="16">
        <v>-0.05369999999999964</v>
      </c>
      <c r="V345" s="16">
        <v>1</v>
      </c>
    </row>
    <row r="346" spans="1:22" ht="12.75">
      <c r="A346" s="54"/>
      <c r="B346" s="13">
        <v>58</v>
      </c>
      <c r="C346" s="64" t="s">
        <v>416</v>
      </c>
      <c r="D346" s="202">
        <v>20</v>
      </c>
      <c r="E346" s="202">
        <v>1987</v>
      </c>
      <c r="F346" s="203">
        <v>1077.84</v>
      </c>
      <c r="G346" s="203">
        <v>1077.84</v>
      </c>
      <c r="H346" s="95">
        <v>4.53</v>
      </c>
      <c r="I346" s="203">
        <f>H346</f>
        <v>4.53</v>
      </c>
      <c r="J346" s="211">
        <v>2.1672</v>
      </c>
      <c r="K346" s="203">
        <f>I346-N346</f>
        <v>2.2350000000000003</v>
      </c>
      <c r="L346" s="203">
        <f>I346-P346</f>
        <v>2.1672000000000002</v>
      </c>
      <c r="M346" s="203">
        <v>45</v>
      </c>
      <c r="N346" s="95">
        <f>M346*0.051</f>
        <v>2.295</v>
      </c>
      <c r="O346" s="203">
        <v>44</v>
      </c>
      <c r="P346" s="203">
        <f>O346*0.0537</f>
        <v>2.3628</v>
      </c>
      <c r="Q346" s="204">
        <f>J346*1000/D346</f>
        <v>108.35999999999999</v>
      </c>
      <c r="R346" s="204">
        <f>K346*1000/D346</f>
        <v>111.75000000000003</v>
      </c>
      <c r="S346" s="204">
        <f>L346*1000/D346</f>
        <v>108.36000000000001</v>
      </c>
      <c r="T346" s="203">
        <f>L346-J346</f>
        <v>0</v>
      </c>
      <c r="U346" s="203">
        <f>N346-P346</f>
        <v>-0.06780000000000008</v>
      </c>
      <c r="V346" s="201">
        <f>O346-M346</f>
        <v>-1</v>
      </c>
    </row>
    <row r="347" spans="1:22" ht="12.75">
      <c r="A347" s="54"/>
      <c r="B347" s="13">
        <v>59</v>
      </c>
      <c r="C347" s="226" t="s">
        <v>425</v>
      </c>
      <c r="D347" s="94">
        <v>23</v>
      </c>
      <c r="E347" s="94">
        <v>1974</v>
      </c>
      <c r="F347" s="94">
        <v>1064.69</v>
      </c>
      <c r="G347" s="94">
        <v>1064.69</v>
      </c>
      <c r="H347" s="95">
        <v>5.14</v>
      </c>
      <c r="I347" s="16">
        <v>5.14</v>
      </c>
      <c r="J347" s="212">
        <v>3.1984</v>
      </c>
      <c r="K347" s="16">
        <v>3.2968599999999997</v>
      </c>
      <c r="L347" s="16">
        <v>3.529</v>
      </c>
      <c r="M347" s="201">
        <v>36.14</v>
      </c>
      <c r="N347" s="95">
        <v>1.84314</v>
      </c>
      <c r="O347" s="205">
        <v>30</v>
      </c>
      <c r="P347" s="16">
        <v>1.611</v>
      </c>
      <c r="Q347" s="201">
        <v>139.0608695652174</v>
      </c>
      <c r="R347" s="201">
        <v>143.34173913043477</v>
      </c>
      <c r="S347" s="201">
        <v>153.43478260869566</v>
      </c>
      <c r="T347" s="16">
        <v>0.3306</v>
      </c>
      <c r="U347" s="16">
        <v>0.23214</v>
      </c>
      <c r="V347" s="201">
        <v>-6.140000000000001</v>
      </c>
    </row>
    <row r="348" spans="1:22" ht="12.75">
      <c r="A348" s="54"/>
      <c r="B348" s="13">
        <v>60</v>
      </c>
      <c r="C348" s="226" t="s">
        <v>426</v>
      </c>
      <c r="D348" s="94">
        <v>8</v>
      </c>
      <c r="E348" s="94">
        <v>1974</v>
      </c>
      <c r="F348" s="94">
        <v>1570.57</v>
      </c>
      <c r="G348" s="94">
        <v>1570.57</v>
      </c>
      <c r="H348" s="95">
        <v>1.183</v>
      </c>
      <c r="I348" s="16">
        <v>1.183</v>
      </c>
      <c r="J348" s="212">
        <v>0.64</v>
      </c>
      <c r="K348" s="16">
        <v>0.673</v>
      </c>
      <c r="L348" s="16">
        <v>0.6460000000000001</v>
      </c>
      <c r="M348" s="201">
        <v>10</v>
      </c>
      <c r="N348" s="95">
        <v>0.51</v>
      </c>
      <c r="O348" s="201">
        <v>10</v>
      </c>
      <c r="P348" s="16">
        <v>0.5369999999999999</v>
      </c>
      <c r="Q348" s="201">
        <v>80</v>
      </c>
      <c r="R348" s="201">
        <v>84.125</v>
      </c>
      <c r="S348" s="201">
        <v>80.75000000000001</v>
      </c>
      <c r="T348" s="16">
        <v>0.006000000000000116</v>
      </c>
      <c r="U348" s="16">
        <v>-0.026999999999999913</v>
      </c>
      <c r="V348" s="201">
        <v>0</v>
      </c>
    </row>
    <row r="349" spans="1:22" ht="12.75">
      <c r="A349" s="54"/>
      <c r="B349" s="13">
        <v>61</v>
      </c>
      <c r="C349" s="226" t="s">
        <v>427</v>
      </c>
      <c r="D349" s="94">
        <v>20</v>
      </c>
      <c r="E349" s="94">
        <v>1977</v>
      </c>
      <c r="F349" s="94">
        <v>1058.36</v>
      </c>
      <c r="G349" s="94">
        <v>1058.36</v>
      </c>
      <c r="H349" s="95">
        <v>6.27</v>
      </c>
      <c r="I349" s="16">
        <v>6.27</v>
      </c>
      <c r="J349" s="212">
        <v>3.2</v>
      </c>
      <c r="K349" s="16">
        <v>3.4139999999999997</v>
      </c>
      <c r="L349" s="16">
        <v>4.4441999999999995</v>
      </c>
      <c r="M349" s="201">
        <v>56</v>
      </c>
      <c r="N349" s="95">
        <v>2.856</v>
      </c>
      <c r="O349" s="201">
        <v>34</v>
      </c>
      <c r="P349" s="16">
        <v>1.8257999999999999</v>
      </c>
      <c r="Q349" s="201">
        <v>160</v>
      </c>
      <c r="R349" s="201">
        <v>170.7</v>
      </c>
      <c r="S349" s="201">
        <v>222.20999999999998</v>
      </c>
      <c r="T349" s="16">
        <v>1.2441999999999993</v>
      </c>
      <c r="U349" s="16">
        <v>1.0302</v>
      </c>
      <c r="V349" s="201">
        <v>-22</v>
      </c>
    </row>
    <row r="350" spans="1:22" ht="12.75">
      <c r="A350" s="54"/>
      <c r="B350" s="13">
        <v>62</v>
      </c>
      <c r="C350" s="226" t="s">
        <v>428</v>
      </c>
      <c r="D350" s="94">
        <v>14</v>
      </c>
      <c r="E350" s="94">
        <v>1977</v>
      </c>
      <c r="F350" s="94">
        <v>713.48</v>
      </c>
      <c r="G350" s="94">
        <v>713.48</v>
      </c>
      <c r="H350" s="95">
        <v>3.66</v>
      </c>
      <c r="I350" s="16">
        <v>3.66</v>
      </c>
      <c r="J350" s="212">
        <v>1.829662</v>
      </c>
      <c r="K350" s="16">
        <v>2.0280000000000005</v>
      </c>
      <c r="L350" s="16">
        <v>1.9953000000000003</v>
      </c>
      <c r="M350" s="201">
        <v>32</v>
      </c>
      <c r="N350" s="95">
        <v>1.632</v>
      </c>
      <c r="O350" s="201">
        <v>31</v>
      </c>
      <c r="P350" s="16">
        <v>1.6646999999999998</v>
      </c>
      <c r="Q350" s="201">
        <v>130.69014285714283</v>
      </c>
      <c r="R350" s="201">
        <v>144.8571428571429</v>
      </c>
      <c r="S350" s="201">
        <v>142.52142857142857</v>
      </c>
      <c r="T350" s="16">
        <v>0.1656380000000004</v>
      </c>
      <c r="U350" s="16">
        <v>-0.03269999999999995</v>
      </c>
      <c r="V350" s="201">
        <v>-1</v>
      </c>
    </row>
    <row r="351" spans="1:22" ht="12.75">
      <c r="A351" s="54"/>
      <c r="B351" s="13">
        <v>63</v>
      </c>
      <c r="C351" s="63" t="s">
        <v>429</v>
      </c>
      <c r="D351" s="94">
        <v>62</v>
      </c>
      <c r="E351" s="94">
        <v>1971</v>
      </c>
      <c r="F351" s="94">
        <v>2846.88</v>
      </c>
      <c r="G351" s="94">
        <v>2846.88</v>
      </c>
      <c r="H351" s="95">
        <v>16.024</v>
      </c>
      <c r="I351" s="16">
        <v>16.024</v>
      </c>
      <c r="J351" s="212">
        <v>8.96</v>
      </c>
      <c r="K351" s="16">
        <v>9.139510000000001</v>
      </c>
      <c r="L351" s="16">
        <v>10.1707</v>
      </c>
      <c r="M351" s="201">
        <v>134.99</v>
      </c>
      <c r="N351" s="95">
        <v>6.88449</v>
      </c>
      <c r="O351" s="201">
        <v>109</v>
      </c>
      <c r="P351" s="16">
        <v>5.8533</v>
      </c>
      <c r="Q351" s="201">
        <v>144.51612903225808</v>
      </c>
      <c r="R351" s="201">
        <v>147.41145161290325</v>
      </c>
      <c r="S351" s="201">
        <v>164.0435483870968</v>
      </c>
      <c r="T351" s="16">
        <v>1.2106999999999992</v>
      </c>
      <c r="U351" s="16">
        <v>1.0311900000000005</v>
      </c>
      <c r="V351" s="201">
        <v>-25.99000000000001</v>
      </c>
    </row>
    <row r="352" spans="1:22" ht="12.75">
      <c r="A352" s="54"/>
      <c r="B352" s="13">
        <v>64</v>
      </c>
      <c r="C352" s="73" t="s">
        <v>434</v>
      </c>
      <c r="D352" s="94">
        <v>24</v>
      </c>
      <c r="E352" s="94">
        <v>1968</v>
      </c>
      <c r="F352" s="16">
        <v>1012.02</v>
      </c>
      <c r="G352" s="16">
        <v>1012.02</v>
      </c>
      <c r="H352" s="95">
        <v>5.66</v>
      </c>
      <c r="I352" s="16">
        <v>5.66</v>
      </c>
      <c r="J352" s="212">
        <v>3.84</v>
      </c>
      <c r="K352" s="16">
        <v>4.29065</v>
      </c>
      <c r="L352" s="16">
        <v>4.50545</v>
      </c>
      <c r="M352" s="16">
        <v>26.85</v>
      </c>
      <c r="N352" s="95">
        <v>1.36935</v>
      </c>
      <c r="O352" s="95">
        <v>21.5</v>
      </c>
      <c r="P352" s="16">
        <v>1.15455</v>
      </c>
      <c r="Q352" s="201">
        <v>160</v>
      </c>
      <c r="R352" s="201">
        <v>178.77708333333337</v>
      </c>
      <c r="S352" s="201">
        <v>187.72708333333333</v>
      </c>
      <c r="T352" s="16">
        <v>0.6654499999999999</v>
      </c>
      <c r="U352" s="16">
        <v>0.2148000000000001</v>
      </c>
      <c r="V352" s="201">
        <v>-5.350000000000001</v>
      </c>
    </row>
    <row r="353" spans="1:22" ht="12.75">
      <c r="A353" s="54"/>
      <c r="B353" s="13">
        <v>65</v>
      </c>
      <c r="C353" s="73" t="s">
        <v>435</v>
      </c>
      <c r="D353" s="94">
        <v>21</v>
      </c>
      <c r="E353" s="94">
        <v>1968</v>
      </c>
      <c r="F353" s="16">
        <v>954.02</v>
      </c>
      <c r="G353" s="16">
        <v>954.02</v>
      </c>
      <c r="H353" s="95">
        <v>5.028</v>
      </c>
      <c r="I353" s="16">
        <v>5.028</v>
      </c>
      <c r="J353" s="212">
        <v>2.88</v>
      </c>
      <c r="K353" s="16">
        <v>2.9879999999999995</v>
      </c>
      <c r="L353" s="16">
        <v>2.88</v>
      </c>
      <c r="M353" s="16">
        <v>40</v>
      </c>
      <c r="N353" s="95">
        <v>2.04</v>
      </c>
      <c r="O353" s="95">
        <v>40</v>
      </c>
      <c r="P353" s="16">
        <v>2.1479999999999997</v>
      </c>
      <c r="Q353" s="201">
        <v>137.14285714285714</v>
      </c>
      <c r="R353" s="201">
        <v>142.28571428571428</v>
      </c>
      <c r="S353" s="201">
        <v>137.14285714285714</v>
      </c>
      <c r="T353" s="16">
        <v>0</v>
      </c>
      <c r="U353" s="16">
        <v>-0.10799999999999965</v>
      </c>
      <c r="V353" s="201">
        <v>0</v>
      </c>
    </row>
    <row r="354" spans="1:22" ht="12.75">
      <c r="A354" s="54"/>
      <c r="B354" s="13">
        <v>66</v>
      </c>
      <c r="C354" s="226" t="s">
        <v>436</v>
      </c>
      <c r="D354" s="94">
        <v>47</v>
      </c>
      <c r="E354" s="94">
        <v>1969</v>
      </c>
      <c r="F354" s="16">
        <v>1893.25</v>
      </c>
      <c r="G354" s="16">
        <v>1893.25</v>
      </c>
      <c r="H354" s="95">
        <v>12.894</v>
      </c>
      <c r="I354" s="16">
        <v>12.894</v>
      </c>
      <c r="J354" s="212">
        <v>7.44</v>
      </c>
      <c r="K354" s="16">
        <v>7.66599</v>
      </c>
      <c r="L354" s="16">
        <v>8.061</v>
      </c>
      <c r="M354" s="16">
        <v>102.51</v>
      </c>
      <c r="N354" s="95">
        <v>5.22801</v>
      </c>
      <c r="O354" s="95">
        <v>90</v>
      </c>
      <c r="P354" s="16">
        <v>4.833</v>
      </c>
      <c r="Q354" s="201">
        <v>158.29787234042553</v>
      </c>
      <c r="R354" s="201">
        <v>163.10617021276596</v>
      </c>
      <c r="S354" s="201">
        <v>171.51063829787233</v>
      </c>
      <c r="T354" s="16">
        <v>0.6209999999999996</v>
      </c>
      <c r="U354" s="16">
        <v>0.3950100000000001</v>
      </c>
      <c r="V354" s="201">
        <v>-12.510000000000005</v>
      </c>
    </row>
    <row r="355" spans="1:22" ht="12.75">
      <c r="A355" s="54"/>
      <c r="B355" s="13">
        <v>67</v>
      </c>
      <c r="C355" s="224" t="s">
        <v>444</v>
      </c>
      <c r="D355" s="94">
        <v>32</v>
      </c>
      <c r="E355" s="94">
        <v>1977</v>
      </c>
      <c r="F355" s="94">
        <v>1794.45</v>
      </c>
      <c r="G355" s="94">
        <v>1794.45</v>
      </c>
      <c r="H355" s="94">
        <v>9.601</v>
      </c>
      <c r="I355" s="16">
        <f aca="true" t="shared" si="173" ref="I355:I361">H355</f>
        <v>9.601</v>
      </c>
      <c r="J355" s="94">
        <v>7.04</v>
      </c>
      <c r="K355" s="16">
        <f aca="true" t="shared" si="174" ref="K355:K361">I355-N355</f>
        <v>7.204000000000001</v>
      </c>
      <c r="L355" s="95">
        <v>7.40902</v>
      </c>
      <c r="M355" s="94">
        <v>47</v>
      </c>
      <c r="N355" s="95">
        <f>M355*0.051</f>
        <v>2.397</v>
      </c>
      <c r="O355" s="26">
        <v>43</v>
      </c>
      <c r="P355" s="16">
        <f>O355*0.051</f>
        <v>2.193</v>
      </c>
      <c r="Q355" s="201">
        <f aca="true" t="shared" si="175" ref="Q355:Q361">J355*1000/D355</f>
        <v>220</v>
      </c>
      <c r="R355" s="201">
        <f aca="true" t="shared" si="176" ref="R355:R361">K355*1000/D355</f>
        <v>225.12500000000003</v>
      </c>
      <c r="S355" s="201">
        <f aca="true" t="shared" si="177" ref="S355:S361">L355*1000/D355</f>
        <v>231.53187499999999</v>
      </c>
      <c r="T355" s="16">
        <f aca="true" t="shared" si="178" ref="T355:T361">L355-J355</f>
        <v>0.3690199999999999</v>
      </c>
      <c r="U355" s="16">
        <f aca="true" t="shared" si="179" ref="U355:U361">N355-P355</f>
        <v>0.20399999999999974</v>
      </c>
      <c r="V355" s="201">
        <f aca="true" t="shared" si="180" ref="V355:V361">O355-M355</f>
        <v>-4</v>
      </c>
    </row>
    <row r="356" spans="1:22" ht="12.75">
      <c r="A356" s="54"/>
      <c r="B356" s="13">
        <v>68</v>
      </c>
      <c r="C356" s="224" t="s">
        <v>449</v>
      </c>
      <c r="D356" s="94">
        <v>36</v>
      </c>
      <c r="E356" s="94">
        <v>1972</v>
      </c>
      <c r="F356" s="94">
        <v>1516.82</v>
      </c>
      <c r="G356" s="94">
        <v>1461.52</v>
      </c>
      <c r="H356" s="94">
        <v>8.805</v>
      </c>
      <c r="I356" s="16">
        <f t="shared" si="173"/>
        <v>8.805</v>
      </c>
      <c r="J356" s="94">
        <v>5.76</v>
      </c>
      <c r="K356" s="16">
        <f t="shared" si="174"/>
        <v>6.204</v>
      </c>
      <c r="L356" s="95">
        <v>6.5865</v>
      </c>
      <c r="M356" s="94">
        <v>51</v>
      </c>
      <c r="N356" s="95">
        <f>M356*0.051</f>
        <v>2.601</v>
      </c>
      <c r="O356" s="94">
        <v>43.5</v>
      </c>
      <c r="P356" s="16">
        <f>O356*0.051</f>
        <v>2.2184999999999997</v>
      </c>
      <c r="Q356" s="201">
        <f t="shared" si="175"/>
        <v>160</v>
      </c>
      <c r="R356" s="201">
        <f t="shared" si="176"/>
        <v>172.33333333333334</v>
      </c>
      <c r="S356" s="201">
        <f t="shared" si="177"/>
        <v>182.95833333333334</v>
      </c>
      <c r="T356" s="16">
        <f t="shared" si="178"/>
        <v>0.8265000000000002</v>
      </c>
      <c r="U356" s="16">
        <f t="shared" si="179"/>
        <v>0.3825000000000003</v>
      </c>
      <c r="V356" s="201">
        <f t="shared" si="180"/>
        <v>-7.5</v>
      </c>
    </row>
    <row r="357" spans="1:22" ht="12.75">
      <c r="A357" s="54"/>
      <c r="B357" s="13">
        <v>69</v>
      </c>
      <c r="C357" s="224" t="s">
        <v>450</v>
      </c>
      <c r="D357" s="94">
        <v>24</v>
      </c>
      <c r="E357" s="94">
        <v>1965</v>
      </c>
      <c r="F357" s="94">
        <v>1116.83</v>
      </c>
      <c r="G357" s="94">
        <v>982.04</v>
      </c>
      <c r="H357" s="94">
        <v>5.536</v>
      </c>
      <c r="I357" s="16">
        <f t="shared" si="173"/>
        <v>5.536</v>
      </c>
      <c r="J357" s="94">
        <v>3.84</v>
      </c>
      <c r="K357" s="16">
        <f t="shared" si="174"/>
        <v>3.9549999999999996</v>
      </c>
      <c r="L357" s="94">
        <v>3.853</v>
      </c>
      <c r="M357" s="94">
        <v>31</v>
      </c>
      <c r="N357" s="95">
        <f>M357*0.051</f>
        <v>1.581</v>
      </c>
      <c r="O357" s="94">
        <v>33</v>
      </c>
      <c r="P357" s="16">
        <f>O357*0.051</f>
        <v>1.6829999999999998</v>
      </c>
      <c r="Q357" s="201">
        <f t="shared" si="175"/>
        <v>160</v>
      </c>
      <c r="R357" s="201">
        <f t="shared" si="176"/>
        <v>164.79166666666666</v>
      </c>
      <c r="S357" s="201">
        <f t="shared" si="177"/>
        <v>160.54166666666666</v>
      </c>
      <c r="T357" s="16">
        <f t="shared" si="178"/>
        <v>0.013000000000000345</v>
      </c>
      <c r="U357" s="16">
        <f t="shared" si="179"/>
        <v>-0.10199999999999987</v>
      </c>
      <c r="V357" s="201">
        <f t="shared" si="180"/>
        <v>2</v>
      </c>
    </row>
    <row r="358" spans="1:22" ht="12.75">
      <c r="A358" s="54"/>
      <c r="B358" s="13">
        <v>70</v>
      </c>
      <c r="C358" s="224" t="s">
        <v>451</v>
      </c>
      <c r="D358" s="94">
        <v>27</v>
      </c>
      <c r="E358" s="94">
        <v>1969</v>
      </c>
      <c r="F358" s="94">
        <v>1664.94</v>
      </c>
      <c r="G358" s="94">
        <v>902.67</v>
      </c>
      <c r="H358" s="94">
        <v>5.721</v>
      </c>
      <c r="I358" s="16">
        <f t="shared" si="173"/>
        <v>5.721</v>
      </c>
      <c r="J358" s="94">
        <v>4</v>
      </c>
      <c r="K358" s="16">
        <f t="shared" si="174"/>
        <v>4.293</v>
      </c>
      <c r="L358" s="95">
        <v>4.409433</v>
      </c>
      <c r="M358" s="94">
        <v>28</v>
      </c>
      <c r="N358" s="95">
        <f>M358*0.051</f>
        <v>1.428</v>
      </c>
      <c r="O358" s="94">
        <v>26</v>
      </c>
      <c r="P358" s="16">
        <f>O358*0.051</f>
        <v>1.3259999999999998</v>
      </c>
      <c r="Q358" s="201">
        <f t="shared" si="175"/>
        <v>148.14814814814815</v>
      </c>
      <c r="R358" s="201">
        <f t="shared" si="176"/>
        <v>159</v>
      </c>
      <c r="S358" s="201">
        <f t="shared" si="177"/>
        <v>163.31233333333333</v>
      </c>
      <c r="T358" s="16">
        <f t="shared" si="178"/>
        <v>0.40943299999999994</v>
      </c>
      <c r="U358" s="16">
        <f t="shared" si="179"/>
        <v>0.10200000000000009</v>
      </c>
      <c r="V358" s="201">
        <f t="shared" si="180"/>
        <v>-2</v>
      </c>
    </row>
    <row r="359" spans="1:22" ht="12.75">
      <c r="A359" s="54"/>
      <c r="B359" s="13">
        <v>71</v>
      </c>
      <c r="C359" s="225" t="s">
        <v>483</v>
      </c>
      <c r="D359" s="215">
        <v>24</v>
      </c>
      <c r="E359" s="207" t="s">
        <v>25</v>
      </c>
      <c r="F359" s="216">
        <v>884.66</v>
      </c>
      <c r="G359" s="216">
        <v>884.66</v>
      </c>
      <c r="H359" s="216">
        <v>5.3</v>
      </c>
      <c r="I359" s="16">
        <f t="shared" si="173"/>
        <v>5.3</v>
      </c>
      <c r="J359" s="201">
        <v>3.7</v>
      </c>
      <c r="K359" s="16">
        <f t="shared" si="174"/>
        <v>3.7133</v>
      </c>
      <c r="L359" s="16">
        <f aca="true" t="shared" si="181" ref="L359:L364">I359-P359</f>
        <v>4.2548936</v>
      </c>
      <c r="M359" s="216">
        <v>30</v>
      </c>
      <c r="N359" s="95">
        <f>M359*0.05289</f>
        <v>1.5867</v>
      </c>
      <c r="O359" s="216">
        <v>19.76</v>
      </c>
      <c r="P359" s="16">
        <f>O359*0.05289</f>
        <v>1.0451064</v>
      </c>
      <c r="Q359" s="201">
        <f t="shared" si="175"/>
        <v>154.16666666666666</v>
      </c>
      <c r="R359" s="201">
        <f t="shared" si="176"/>
        <v>154.72083333333333</v>
      </c>
      <c r="S359" s="201">
        <f t="shared" si="177"/>
        <v>177.28723333333335</v>
      </c>
      <c r="T359" s="16">
        <f t="shared" si="178"/>
        <v>0.5548935999999998</v>
      </c>
      <c r="U359" s="16">
        <f t="shared" si="179"/>
        <v>0.5415935999999999</v>
      </c>
      <c r="V359" s="201">
        <f t="shared" si="180"/>
        <v>-10.239999999999998</v>
      </c>
    </row>
    <row r="360" spans="1:22" ht="12.75">
      <c r="A360" s="54"/>
      <c r="B360" s="13">
        <v>72</v>
      </c>
      <c r="C360" s="228" t="s">
        <v>488</v>
      </c>
      <c r="D360" s="215">
        <v>4</v>
      </c>
      <c r="E360" s="207" t="s">
        <v>25</v>
      </c>
      <c r="F360" s="216">
        <v>191.55</v>
      </c>
      <c r="G360" s="216">
        <v>191.55</v>
      </c>
      <c r="H360" s="216">
        <v>0.68</v>
      </c>
      <c r="I360" s="16">
        <f t="shared" si="173"/>
        <v>0.68</v>
      </c>
      <c r="J360" s="16">
        <v>0.4</v>
      </c>
      <c r="K360" s="16">
        <f t="shared" si="174"/>
        <v>0.41555000000000003</v>
      </c>
      <c r="L360" s="16">
        <f t="shared" si="181"/>
        <v>0.2753915</v>
      </c>
      <c r="M360" s="216">
        <v>5</v>
      </c>
      <c r="N360" s="95">
        <f>M360*0.05289</f>
        <v>0.26445</v>
      </c>
      <c r="O360" s="216">
        <v>7.65</v>
      </c>
      <c r="P360" s="16">
        <f>O360*0.05289</f>
        <v>0.40460850000000004</v>
      </c>
      <c r="Q360" s="201">
        <f t="shared" si="175"/>
        <v>100</v>
      </c>
      <c r="R360" s="201">
        <f t="shared" si="176"/>
        <v>103.8875</v>
      </c>
      <c r="S360" s="201">
        <f t="shared" si="177"/>
        <v>68.847875</v>
      </c>
      <c r="T360" s="16">
        <f t="shared" si="178"/>
        <v>-0.12460850000000001</v>
      </c>
      <c r="U360" s="16">
        <f t="shared" si="179"/>
        <v>-0.14015850000000002</v>
      </c>
      <c r="V360" s="201">
        <f t="shared" si="180"/>
        <v>2.6500000000000004</v>
      </c>
    </row>
    <row r="361" spans="1:22" ht="12.75">
      <c r="A361" s="54"/>
      <c r="B361" s="13">
        <v>73</v>
      </c>
      <c r="C361" s="96" t="s">
        <v>489</v>
      </c>
      <c r="D361" s="215">
        <v>3</v>
      </c>
      <c r="E361" s="207" t="s">
        <v>25</v>
      </c>
      <c r="F361" s="216">
        <v>102.94</v>
      </c>
      <c r="G361" s="216">
        <v>102.94</v>
      </c>
      <c r="H361" s="216">
        <v>0.9</v>
      </c>
      <c r="I361" s="16">
        <f t="shared" si="173"/>
        <v>0.9</v>
      </c>
      <c r="J361" s="95">
        <v>0.48</v>
      </c>
      <c r="K361" s="16">
        <f t="shared" si="174"/>
        <v>0.5191920000000001</v>
      </c>
      <c r="L361" s="16">
        <f t="shared" si="181"/>
        <v>0.3711</v>
      </c>
      <c r="M361" s="216">
        <v>7.2</v>
      </c>
      <c r="N361" s="95">
        <f>M361*0.05289</f>
        <v>0.380808</v>
      </c>
      <c r="O361" s="216">
        <v>10</v>
      </c>
      <c r="P361" s="16">
        <f>O361*0.05289</f>
        <v>0.5289</v>
      </c>
      <c r="Q361" s="201">
        <f t="shared" si="175"/>
        <v>160</v>
      </c>
      <c r="R361" s="201">
        <f t="shared" si="176"/>
        <v>173.06400000000005</v>
      </c>
      <c r="S361" s="201">
        <f t="shared" si="177"/>
        <v>123.69999999999999</v>
      </c>
      <c r="T361" s="16">
        <f t="shared" si="178"/>
        <v>-0.1089</v>
      </c>
      <c r="U361" s="16">
        <f t="shared" si="179"/>
        <v>-0.14809200000000006</v>
      </c>
      <c r="V361" s="201">
        <f t="shared" si="180"/>
        <v>2.8</v>
      </c>
    </row>
    <row r="362" spans="1:22" ht="12.75">
      <c r="A362" s="54"/>
      <c r="B362" s="13">
        <v>74</v>
      </c>
      <c r="C362" s="12" t="s">
        <v>497</v>
      </c>
      <c r="D362" s="94">
        <v>50</v>
      </c>
      <c r="E362" s="94">
        <v>1978</v>
      </c>
      <c r="F362" s="16">
        <v>2593.16</v>
      </c>
      <c r="G362" s="16">
        <v>2593.16</v>
      </c>
      <c r="H362" s="16">
        <v>7.7</v>
      </c>
      <c r="I362" s="16">
        <v>7.7</v>
      </c>
      <c r="J362" s="95">
        <v>8</v>
      </c>
      <c r="K362" s="212">
        <f>I362-N362</f>
        <v>3.4670000000000005</v>
      </c>
      <c r="L362" s="212">
        <f t="shared" si="181"/>
        <v>3.738</v>
      </c>
      <c r="M362" s="201">
        <v>83</v>
      </c>
      <c r="N362" s="95">
        <v>4.233</v>
      </c>
      <c r="O362" s="95">
        <v>77.69</v>
      </c>
      <c r="P362" s="95">
        <v>3.962</v>
      </c>
      <c r="Q362" s="95">
        <v>0.063</v>
      </c>
      <c r="R362" s="217">
        <f>K362/D362</f>
        <v>0.06934000000000001</v>
      </c>
      <c r="S362" s="95">
        <f>L362/D362</f>
        <v>0.07476</v>
      </c>
      <c r="T362" s="212">
        <f>L362-J362</f>
        <v>-4.2620000000000005</v>
      </c>
      <c r="U362" s="95">
        <f>N362-P362</f>
        <v>0.27099999999999946</v>
      </c>
      <c r="V362" s="201">
        <f>O362-M362</f>
        <v>-5.310000000000002</v>
      </c>
    </row>
    <row r="363" spans="1:22" ht="12.75">
      <c r="A363" s="54"/>
      <c r="B363" s="13">
        <v>75</v>
      </c>
      <c r="C363" s="12" t="s">
        <v>506</v>
      </c>
      <c r="D363" s="94">
        <v>40</v>
      </c>
      <c r="E363" s="94">
        <v>1973</v>
      </c>
      <c r="F363" s="94">
        <v>2567.4</v>
      </c>
      <c r="G363" s="94">
        <v>2567.4</v>
      </c>
      <c r="H363" s="201">
        <v>9.7</v>
      </c>
      <c r="I363" s="201">
        <v>9.7</v>
      </c>
      <c r="J363" s="95">
        <v>6.4</v>
      </c>
      <c r="K363" s="212">
        <f>I363-N363</f>
        <v>7.527999999999999</v>
      </c>
      <c r="L363" s="212">
        <f t="shared" si="181"/>
        <v>6.357999999999999</v>
      </c>
      <c r="M363" s="201">
        <v>39</v>
      </c>
      <c r="N363" s="95">
        <v>2.172</v>
      </c>
      <c r="O363" s="201">
        <v>60</v>
      </c>
      <c r="P363" s="95">
        <v>3.342</v>
      </c>
      <c r="Q363" s="95">
        <f>J363/D363</f>
        <v>0.16</v>
      </c>
      <c r="R363" s="217">
        <f>K363/D363</f>
        <v>0.18819999999999998</v>
      </c>
      <c r="S363" s="95">
        <f>L363/D363</f>
        <v>0.15894999999999998</v>
      </c>
      <c r="T363" s="212">
        <f>L363-J363</f>
        <v>-0.04200000000000159</v>
      </c>
      <c r="U363" s="95">
        <f>N363-P363</f>
        <v>-1.17</v>
      </c>
      <c r="V363" s="201">
        <f>O363-M363</f>
        <v>21</v>
      </c>
    </row>
    <row r="364" spans="1:22" ht="12.75">
      <c r="A364" s="54"/>
      <c r="B364" s="13">
        <v>76</v>
      </c>
      <c r="C364" s="64" t="s">
        <v>514</v>
      </c>
      <c r="D364" s="202">
        <v>22</v>
      </c>
      <c r="E364" s="202" t="s">
        <v>25</v>
      </c>
      <c r="F364" s="203">
        <v>1184.78</v>
      </c>
      <c r="G364" s="203">
        <v>1184.78</v>
      </c>
      <c r="H364" s="95">
        <v>6.488</v>
      </c>
      <c r="I364" s="95">
        <f>H364</f>
        <v>6.488</v>
      </c>
      <c r="J364" s="95">
        <v>3.52</v>
      </c>
      <c r="K364" s="95">
        <f>I364-N364</f>
        <v>3.7340000000000004</v>
      </c>
      <c r="L364" s="95">
        <f t="shared" si="181"/>
        <v>3.275000000000001</v>
      </c>
      <c r="M364" s="203">
        <v>54</v>
      </c>
      <c r="N364" s="95">
        <f>M364*0.051</f>
        <v>2.754</v>
      </c>
      <c r="O364" s="203">
        <v>63</v>
      </c>
      <c r="P364" s="95">
        <f>O364*0.051</f>
        <v>3.2129999999999996</v>
      </c>
      <c r="Q364" s="204">
        <f>J364*1000/D364</f>
        <v>160</v>
      </c>
      <c r="R364" s="204">
        <f>K364*1000/D364</f>
        <v>169.72727272727275</v>
      </c>
      <c r="S364" s="204">
        <f>L364*1000/D364</f>
        <v>148.8636363636364</v>
      </c>
      <c r="T364" s="203">
        <f>L364-J364</f>
        <v>-0.24499999999999922</v>
      </c>
      <c r="U364" s="203">
        <f>N364-P364</f>
        <v>-0.45899999999999963</v>
      </c>
      <c r="V364" s="201">
        <f>O364-M364</f>
        <v>9</v>
      </c>
    </row>
    <row r="365" spans="1:22" ht="12.75">
      <c r="A365" s="54"/>
      <c r="B365" s="13">
        <v>77</v>
      </c>
      <c r="C365" s="64" t="s">
        <v>517</v>
      </c>
      <c r="D365" s="202">
        <v>11</v>
      </c>
      <c r="E365" s="202" t="s">
        <v>25</v>
      </c>
      <c r="F365" s="203">
        <v>599.9</v>
      </c>
      <c r="G365" s="203">
        <v>599.9</v>
      </c>
      <c r="H365" s="95">
        <v>2.615</v>
      </c>
      <c r="I365" s="95">
        <v>2.615</v>
      </c>
      <c r="J365" s="95">
        <v>1.68</v>
      </c>
      <c r="K365" s="95">
        <v>1.7480000000000002</v>
      </c>
      <c r="L365" s="95">
        <v>1.2890000000000004</v>
      </c>
      <c r="M365" s="203">
        <v>17</v>
      </c>
      <c r="N365" s="95">
        <v>0.867</v>
      </c>
      <c r="O365" s="203">
        <v>26</v>
      </c>
      <c r="P365" s="95">
        <v>1.3259999999999998</v>
      </c>
      <c r="Q365" s="204">
        <v>152.72727272727272</v>
      </c>
      <c r="R365" s="204">
        <v>158.90909090909093</v>
      </c>
      <c r="S365" s="204">
        <v>117.18181818181823</v>
      </c>
      <c r="T365" s="203">
        <v>-0.39099999999999957</v>
      </c>
      <c r="U365" s="203">
        <v>-0.45899999999999985</v>
      </c>
      <c r="V365" s="201">
        <v>9</v>
      </c>
    </row>
    <row r="366" spans="1:22" ht="12.75">
      <c r="A366" s="54"/>
      <c r="B366" s="13">
        <v>78</v>
      </c>
      <c r="C366" s="64" t="s">
        <v>518</v>
      </c>
      <c r="D366" s="202">
        <v>7</v>
      </c>
      <c r="E366" s="202" t="s">
        <v>25</v>
      </c>
      <c r="F366" s="203">
        <v>353.41</v>
      </c>
      <c r="G366" s="203">
        <v>353.41</v>
      </c>
      <c r="H366" s="95">
        <v>0.933</v>
      </c>
      <c r="I366" s="95">
        <v>0.933</v>
      </c>
      <c r="J366" s="95">
        <v>0.07</v>
      </c>
      <c r="K366" s="95">
        <v>0.16800000000000015</v>
      </c>
      <c r="L366" s="95">
        <v>0.06600000000000006</v>
      </c>
      <c r="M366" s="203">
        <v>15</v>
      </c>
      <c r="N366" s="95">
        <v>0.7649999999999999</v>
      </c>
      <c r="O366" s="203">
        <v>17</v>
      </c>
      <c r="P366" s="95">
        <v>0.867</v>
      </c>
      <c r="Q366" s="204">
        <v>10</v>
      </c>
      <c r="R366" s="204">
        <v>24.00000000000002</v>
      </c>
      <c r="S366" s="204">
        <v>9.428571428571436</v>
      </c>
      <c r="T366" s="203">
        <v>-0.003999999999999948</v>
      </c>
      <c r="U366" s="203">
        <v>-0.10200000000000009</v>
      </c>
      <c r="V366" s="201">
        <v>2</v>
      </c>
    </row>
    <row r="367" spans="1:22" ht="12.75">
      <c r="A367" s="54"/>
      <c r="B367" s="13">
        <v>79</v>
      </c>
      <c r="C367" s="64" t="s">
        <v>519</v>
      </c>
      <c r="D367" s="202">
        <v>8</v>
      </c>
      <c r="E367" s="202" t="s">
        <v>25</v>
      </c>
      <c r="F367" s="203">
        <v>417.55</v>
      </c>
      <c r="G367" s="203">
        <v>417.55</v>
      </c>
      <c r="H367" s="95">
        <v>0.804</v>
      </c>
      <c r="I367" s="95">
        <v>0.804</v>
      </c>
      <c r="J367" s="95">
        <v>0.08</v>
      </c>
      <c r="K367" s="95">
        <v>0.09000000000000008</v>
      </c>
      <c r="L367" s="95">
        <v>-0.03749999999999987</v>
      </c>
      <c r="M367" s="203">
        <v>14</v>
      </c>
      <c r="N367" s="95">
        <v>0.714</v>
      </c>
      <c r="O367" s="203">
        <v>16.5</v>
      </c>
      <c r="P367" s="95">
        <v>0.8414999999999999</v>
      </c>
      <c r="Q367" s="204">
        <v>10</v>
      </c>
      <c r="R367" s="204">
        <v>11.25000000000001</v>
      </c>
      <c r="S367" s="204">
        <v>-4.687499999999983</v>
      </c>
      <c r="T367" s="203">
        <v>-0.11749999999999987</v>
      </c>
      <c r="U367" s="203">
        <v>-0.12749999999999995</v>
      </c>
      <c r="V367" s="201">
        <v>2.5</v>
      </c>
    </row>
    <row r="368" spans="1:22" ht="12.75">
      <c r="A368" s="54"/>
      <c r="B368" s="13">
        <v>80</v>
      </c>
      <c r="C368" s="64" t="s">
        <v>520</v>
      </c>
      <c r="D368" s="94">
        <v>9</v>
      </c>
      <c r="E368" s="202" t="s">
        <v>25</v>
      </c>
      <c r="F368" s="203">
        <v>656.14</v>
      </c>
      <c r="G368" s="203">
        <v>604.77</v>
      </c>
      <c r="H368" s="206">
        <v>1.7</v>
      </c>
      <c r="I368" s="206">
        <v>1.7</v>
      </c>
      <c r="J368" s="206">
        <v>1.087</v>
      </c>
      <c r="K368" s="206">
        <v>1.088</v>
      </c>
      <c r="L368" s="206">
        <v>1.088</v>
      </c>
      <c r="M368" s="203">
        <v>12</v>
      </c>
      <c r="N368" s="206">
        <v>0.612</v>
      </c>
      <c r="O368" s="203">
        <v>12</v>
      </c>
      <c r="P368" s="206">
        <v>0.612</v>
      </c>
      <c r="Q368" s="204">
        <v>120.77777777777777</v>
      </c>
      <c r="R368" s="204">
        <v>120.88888888888889</v>
      </c>
      <c r="S368" s="204">
        <v>120.88888888888889</v>
      </c>
      <c r="T368" s="203">
        <v>0.001000000000000112</v>
      </c>
      <c r="U368" s="203">
        <v>0</v>
      </c>
      <c r="V368" s="204">
        <v>0</v>
      </c>
    </row>
    <row r="369" spans="1:22" ht="12.75">
      <c r="A369" s="54"/>
      <c r="B369" s="13">
        <v>81</v>
      </c>
      <c r="C369" s="73" t="s">
        <v>532</v>
      </c>
      <c r="D369" s="94">
        <v>47</v>
      </c>
      <c r="E369" s="207" t="s">
        <v>25</v>
      </c>
      <c r="F369" s="16">
        <v>1221.69</v>
      </c>
      <c r="G369" s="16">
        <v>1221.69</v>
      </c>
      <c r="H369" s="95">
        <v>4.41</v>
      </c>
      <c r="I369" s="95">
        <f>H369</f>
        <v>4.41</v>
      </c>
      <c r="J369" s="95">
        <v>1.44</v>
      </c>
      <c r="K369" s="95">
        <f>I369-N369</f>
        <v>1.7070000000000003</v>
      </c>
      <c r="L369" s="95">
        <f>I369-P369</f>
        <v>2.37</v>
      </c>
      <c r="M369" s="16">
        <v>53</v>
      </c>
      <c r="N369" s="95">
        <f>M369*0.051</f>
        <v>2.703</v>
      </c>
      <c r="O369" s="16">
        <v>40</v>
      </c>
      <c r="P369" s="95">
        <f>O369*0.051</f>
        <v>2.04</v>
      </c>
      <c r="Q369" s="201">
        <f>J369*1000/D369</f>
        <v>30.638297872340427</v>
      </c>
      <c r="R369" s="201">
        <f>K369*1000/D369</f>
        <v>36.319148936170215</v>
      </c>
      <c r="S369" s="201">
        <f>L369*1000/D369</f>
        <v>50.42553191489362</v>
      </c>
      <c r="T369" s="16">
        <f>L369-J369</f>
        <v>0.9300000000000002</v>
      </c>
      <c r="U369" s="16">
        <f>N369-P369</f>
        <v>0.6629999999999998</v>
      </c>
      <c r="V369" s="201">
        <f>O369-M369</f>
        <v>-13</v>
      </c>
    </row>
    <row r="370" spans="1:22" ht="12.75">
      <c r="A370" s="54"/>
      <c r="B370" s="13">
        <v>82</v>
      </c>
      <c r="C370" s="73" t="s">
        <v>545</v>
      </c>
      <c r="D370" s="94">
        <v>45</v>
      </c>
      <c r="E370" s="94">
        <v>1974</v>
      </c>
      <c r="F370" s="16">
        <v>2276.56</v>
      </c>
      <c r="G370" s="16">
        <v>2276.56</v>
      </c>
      <c r="H370" s="95">
        <v>8.308</v>
      </c>
      <c r="I370" s="16">
        <f>H370</f>
        <v>8.308</v>
      </c>
      <c r="J370" s="95">
        <v>3.514</v>
      </c>
      <c r="K370" s="16">
        <f>I370-N370</f>
        <v>3.667</v>
      </c>
      <c r="L370" s="16">
        <f>I370-P370</f>
        <v>3.5140000000000002</v>
      </c>
      <c r="M370" s="16">
        <v>91</v>
      </c>
      <c r="N370" s="95">
        <f>M370*0.051</f>
        <v>4.641</v>
      </c>
      <c r="O370" s="95">
        <v>94</v>
      </c>
      <c r="P370" s="16">
        <f>O370*0.051</f>
        <v>4.794</v>
      </c>
      <c r="Q370" s="201">
        <f>J370*1000/D370</f>
        <v>78.08888888888889</v>
      </c>
      <c r="R370" s="201">
        <f>K370*1000/D370</f>
        <v>81.4888888888889</v>
      </c>
      <c r="S370" s="201">
        <f>L370*1000/D370</f>
        <v>78.0888888888889</v>
      </c>
      <c r="T370" s="16">
        <f>L370-J370</f>
        <v>0</v>
      </c>
      <c r="U370" s="16">
        <f>N370-P370</f>
        <v>-0.15299999999999958</v>
      </c>
      <c r="V370" s="201">
        <f>O370-M370</f>
        <v>3</v>
      </c>
    </row>
    <row r="371" spans="1:22" ht="12.75">
      <c r="A371" s="54"/>
      <c r="B371" s="13">
        <v>83</v>
      </c>
      <c r="C371" s="235" t="s">
        <v>555</v>
      </c>
      <c r="D371" s="207">
        <v>40</v>
      </c>
      <c r="E371" s="207">
        <v>1989</v>
      </c>
      <c r="F371" s="208">
        <v>2207.95</v>
      </c>
      <c r="G371" s="208">
        <v>2207.95</v>
      </c>
      <c r="H371" s="16">
        <v>12.246</v>
      </c>
      <c r="I371" s="16">
        <f>H371</f>
        <v>12.246</v>
      </c>
      <c r="J371" s="230">
        <v>8.456</v>
      </c>
      <c r="K371" s="16">
        <f>I371-N371</f>
        <v>8.6964</v>
      </c>
      <c r="L371" s="16">
        <f>I371-P371</f>
        <v>8.9565</v>
      </c>
      <c r="M371" s="26">
        <v>69.6</v>
      </c>
      <c r="N371" s="95">
        <f>M371*0.051</f>
        <v>3.5495999999999994</v>
      </c>
      <c r="O371" s="201">
        <v>64.5</v>
      </c>
      <c r="P371" s="16">
        <f>O371*0.051</f>
        <v>3.2895</v>
      </c>
      <c r="Q371" s="201">
        <f>J371*1000/D371</f>
        <v>211.4</v>
      </c>
      <c r="R371" s="201">
        <f>K371*1000/D371</f>
        <v>217.41000000000003</v>
      </c>
      <c r="S371" s="201">
        <f>L371*1000/D371</f>
        <v>223.9125</v>
      </c>
      <c r="T371" s="16">
        <f>L371-J371</f>
        <v>0.5005000000000006</v>
      </c>
      <c r="U371" s="16">
        <f>N371-P371</f>
        <v>0.26009999999999955</v>
      </c>
      <c r="V371" s="201">
        <f>O371-M371</f>
        <v>-5.099999999999994</v>
      </c>
    </row>
    <row r="372" spans="1:22" ht="12.75">
      <c r="A372" s="54"/>
      <c r="B372" s="13">
        <v>84</v>
      </c>
      <c r="C372" s="73" t="s">
        <v>556</v>
      </c>
      <c r="D372" s="94">
        <v>12</v>
      </c>
      <c r="E372" s="94">
        <v>1959</v>
      </c>
      <c r="F372" s="94">
        <v>548.53</v>
      </c>
      <c r="G372" s="94">
        <v>548.53</v>
      </c>
      <c r="H372" s="95">
        <v>3.42</v>
      </c>
      <c r="I372" s="16">
        <f>H372</f>
        <v>3.42</v>
      </c>
      <c r="J372" s="16">
        <v>2.706</v>
      </c>
      <c r="K372" s="16">
        <f>I372-N372</f>
        <v>2.808</v>
      </c>
      <c r="L372" s="16">
        <f>I372-P372</f>
        <v>3.0629999999999997</v>
      </c>
      <c r="M372" s="201">
        <v>12</v>
      </c>
      <c r="N372" s="95">
        <f>M372*0.051</f>
        <v>0.612</v>
      </c>
      <c r="O372" s="201">
        <v>7</v>
      </c>
      <c r="P372" s="16">
        <f>O372*0.051</f>
        <v>0.357</v>
      </c>
      <c r="Q372" s="201">
        <f>J372*1000/D372</f>
        <v>225.5</v>
      </c>
      <c r="R372" s="201">
        <f>K372*1000/D372</f>
        <v>234</v>
      </c>
      <c r="S372" s="201">
        <f>L372*1000/D372</f>
        <v>255.24999999999997</v>
      </c>
      <c r="T372" s="16">
        <f>L372-J372</f>
        <v>0.35699999999999976</v>
      </c>
      <c r="U372" s="16">
        <f>N372-P372</f>
        <v>0.255</v>
      </c>
      <c r="V372" s="201">
        <f>O372-M372</f>
        <v>-5</v>
      </c>
    </row>
    <row r="373" spans="1:22" ht="12.75">
      <c r="A373" s="54"/>
      <c r="B373" s="13">
        <v>85</v>
      </c>
      <c r="C373" s="64" t="s">
        <v>566</v>
      </c>
      <c r="D373" s="202">
        <v>10</v>
      </c>
      <c r="E373" s="202">
        <v>1958</v>
      </c>
      <c r="F373" s="202">
        <v>633.69</v>
      </c>
      <c r="G373" s="202">
        <v>486.2</v>
      </c>
      <c r="H373" s="95">
        <v>2.614</v>
      </c>
      <c r="I373" s="203">
        <f>H373</f>
        <v>2.614</v>
      </c>
      <c r="J373" s="95">
        <v>1.6</v>
      </c>
      <c r="K373" s="203">
        <f>I373-N373</f>
        <v>1.72024</v>
      </c>
      <c r="L373" s="203">
        <f>I373-P373</f>
        <v>1.4968</v>
      </c>
      <c r="M373" s="95">
        <v>16</v>
      </c>
      <c r="N373" s="95">
        <f>M373*0.05586</f>
        <v>0.89376</v>
      </c>
      <c r="O373" s="95">
        <v>20</v>
      </c>
      <c r="P373" s="16">
        <f>O373*0.05586</f>
        <v>1.1172</v>
      </c>
      <c r="Q373" s="204">
        <f>J373*1000/D373</f>
        <v>160</v>
      </c>
      <c r="R373" s="204">
        <f>K373*1000/D373</f>
        <v>172.024</v>
      </c>
      <c r="S373" s="204">
        <f>L373*1000/D373</f>
        <v>149.68</v>
      </c>
      <c r="T373" s="203">
        <f>L373-J373</f>
        <v>-0.10320000000000018</v>
      </c>
      <c r="U373" s="203">
        <f>N373-P373</f>
        <v>-0.22343999999999997</v>
      </c>
      <c r="V373" s="201">
        <f>O373-M373</f>
        <v>4</v>
      </c>
    </row>
    <row r="374" spans="1:22" ht="12.75">
      <c r="A374" s="54"/>
      <c r="B374" s="13">
        <v>86</v>
      </c>
      <c r="C374" s="73" t="s">
        <v>603</v>
      </c>
      <c r="D374" s="94">
        <v>60</v>
      </c>
      <c r="E374" s="94">
        <v>1966</v>
      </c>
      <c r="F374" s="16">
        <v>2721.63</v>
      </c>
      <c r="G374" s="16">
        <v>2721.63</v>
      </c>
      <c r="H374" s="95">
        <v>13.53</v>
      </c>
      <c r="I374" s="95">
        <f>H374</f>
        <v>13.53</v>
      </c>
      <c r="J374" s="95">
        <v>9.6</v>
      </c>
      <c r="K374" s="95">
        <f>I374-N374</f>
        <v>10.266</v>
      </c>
      <c r="L374" s="95">
        <f>I374-P374</f>
        <v>11.097299999999999</v>
      </c>
      <c r="M374" s="16">
        <v>64</v>
      </c>
      <c r="N374" s="95">
        <f>M374*0.051</f>
        <v>3.264</v>
      </c>
      <c r="O374" s="209">
        <v>47.7</v>
      </c>
      <c r="P374" s="16">
        <f>O374*0.051</f>
        <v>2.4327</v>
      </c>
      <c r="Q374" s="16">
        <f>J374*1000/D374</f>
        <v>160</v>
      </c>
      <c r="R374" s="16">
        <f>K374*1000/D374</f>
        <v>171.1</v>
      </c>
      <c r="S374" s="16">
        <f>L374*1000/D374</f>
        <v>184.95499999999998</v>
      </c>
      <c r="T374" s="95">
        <f>L374-J374</f>
        <v>1.4972999999999992</v>
      </c>
      <c r="U374" s="95">
        <f>N374-P374</f>
        <v>0.8312999999999997</v>
      </c>
      <c r="V374" s="16">
        <f>O374-M374</f>
        <v>-16.299999999999997</v>
      </c>
    </row>
    <row r="375" spans="1:22" ht="12.75">
      <c r="A375" s="54"/>
      <c r="B375" s="13">
        <v>87</v>
      </c>
      <c r="C375" s="226" t="s">
        <v>604</v>
      </c>
      <c r="D375" s="94">
        <v>20</v>
      </c>
      <c r="E375" s="94">
        <v>1987</v>
      </c>
      <c r="F375" s="16">
        <v>1196.02</v>
      </c>
      <c r="G375" s="16">
        <v>1131.2</v>
      </c>
      <c r="H375" s="95">
        <v>5.38</v>
      </c>
      <c r="I375" s="95">
        <f>H375</f>
        <v>5.38</v>
      </c>
      <c r="J375" s="95">
        <v>3.2</v>
      </c>
      <c r="K375" s="95">
        <f>I375-N375</f>
        <v>3.442</v>
      </c>
      <c r="L375" s="95">
        <f>I375-P375</f>
        <v>3.67762</v>
      </c>
      <c r="M375" s="16">
        <v>38</v>
      </c>
      <c r="N375" s="95">
        <f aca="true" t="shared" si="182" ref="N375:N380">M375*0.051</f>
        <v>1.938</v>
      </c>
      <c r="O375" s="16">
        <v>33.38</v>
      </c>
      <c r="P375" s="16">
        <f aca="true" t="shared" si="183" ref="P375:P380">O375*0.051</f>
        <v>1.70238</v>
      </c>
      <c r="Q375" s="16">
        <f>J375*1000/D375</f>
        <v>160</v>
      </c>
      <c r="R375" s="16">
        <f>K375*1000/D375</f>
        <v>172.1</v>
      </c>
      <c r="S375" s="16">
        <f>L375*1000/D375</f>
        <v>183.881</v>
      </c>
      <c r="T375" s="95">
        <f>L375-J375</f>
        <v>0.47761999999999993</v>
      </c>
      <c r="U375" s="95">
        <f>N375-P375</f>
        <v>0.23561999999999994</v>
      </c>
      <c r="V375" s="16">
        <f>O375-M375</f>
        <v>-4.619999999999997</v>
      </c>
    </row>
    <row r="376" spans="1:22" ht="12.75">
      <c r="A376" s="54"/>
      <c r="B376" s="13">
        <v>88</v>
      </c>
      <c r="C376" s="226" t="s">
        <v>605</v>
      </c>
      <c r="D376" s="94">
        <v>51</v>
      </c>
      <c r="E376" s="94">
        <v>1959</v>
      </c>
      <c r="F376" s="16">
        <v>2520.98</v>
      </c>
      <c r="G376" s="16">
        <v>2167.65</v>
      </c>
      <c r="H376" s="95">
        <v>11.77</v>
      </c>
      <c r="I376" s="95">
        <f>H376</f>
        <v>11.77</v>
      </c>
      <c r="J376" s="95">
        <v>8.16</v>
      </c>
      <c r="K376" s="95">
        <f>I376-N376</f>
        <v>8.863</v>
      </c>
      <c r="L376" s="95">
        <f>I376-P376</f>
        <v>9.00274</v>
      </c>
      <c r="M376" s="16">
        <v>57</v>
      </c>
      <c r="N376" s="95">
        <f t="shared" si="182"/>
        <v>2.907</v>
      </c>
      <c r="O376" s="16">
        <v>54.26</v>
      </c>
      <c r="P376" s="16">
        <f t="shared" si="183"/>
        <v>2.76726</v>
      </c>
      <c r="Q376" s="16">
        <f>J376*1000/D376</f>
        <v>160</v>
      </c>
      <c r="R376" s="16">
        <f>K376*1000/D376</f>
        <v>173.7843137254902</v>
      </c>
      <c r="S376" s="16">
        <f>L376*1000/D376</f>
        <v>176.5243137254902</v>
      </c>
      <c r="T376" s="95">
        <f>L376-J376</f>
        <v>0.8427399999999992</v>
      </c>
      <c r="U376" s="95">
        <f>N376-P376</f>
        <v>0.1397400000000002</v>
      </c>
      <c r="V376" s="16">
        <f>O376-M376</f>
        <v>-2.740000000000002</v>
      </c>
    </row>
    <row r="377" spans="1:22" ht="12.75">
      <c r="A377" s="54"/>
      <c r="B377" s="13">
        <v>89</v>
      </c>
      <c r="C377" s="226" t="s">
        <v>606</v>
      </c>
      <c r="D377" s="94">
        <v>30</v>
      </c>
      <c r="E377" s="94">
        <v>1993</v>
      </c>
      <c r="F377" s="16">
        <v>1920.45</v>
      </c>
      <c r="G377" s="16">
        <v>1920.45</v>
      </c>
      <c r="H377" s="95">
        <v>8.666</v>
      </c>
      <c r="I377" s="95">
        <f>H377</f>
        <v>8.666</v>
      </c>
      <c r="J377" s="95">
        <v>4.7679</v>
      </c>
      <c r="K377" s="95">
        <f>I377-N377</f>
        <v>5.351000000000001</v>
      </c>
      <c r="L377" s="95">
        <f>I377-P377</f>
        <v>5.48207</v>
      </c>
      <c r="M377" s="16">
        <v>65</v>
      </c>
      <c r="N377" s="95">
        <f t="shared" si="182"/>
        <v>3.315</v>
      </c>
      <c r="O377" s="16">
        <v>62.43</v>
      </c>
      <c r="P377" s="16">
        <f t="shared" si="183"/>
        <v>3.1839299999999997</v>
      </c>
      <c r="Q377" s="16">
        <f>J377*1000/D377</f>
        <v>158.92999999999998</v>
      </c>
      <c r="R377" s="16">
        <f>K377*1000/D377</f>
        <v>178.3666666666667</v>
      </c>
      <c r="S377" s="16">
        <f>L377*1000/D377</f>
        <v>182.73566666666667</v>
      </c>
      <c r="T377" s="95">
        <f>L377-J377</f>
        <v>0.7141700000000002</v>
      </c>
      <c r="U377" s="95">
        <f>N377-P377</f>
        <v>0.13107000000000024</v>
      </c>
      <c r="V377" s="16">
        <f>O377-M377</f>
        <v>-2.5700000000000003</v>
      </c>
    </row>
    <row r="378" spans="1:22" ht="12.75">
      <c r="A378" s="54"/>
      <c r="B378" s="13">
        <v>90</v>
      </c>
      <c r="C378" s="73" t="s">
        <v>607</v>
      </c>
      <c r="D378" s="94">
        <v>25</v>
      </c>
      <c r="E378" s="94">
        <v>1980</v>
      </c>
      <c r="F378" s="16">
        <v>1489.94</v>
      </c>
      <c r="G378" s="16">
        <v>1279.81</v>
      </c>
      <c r="H378" s="95">
        <v>6.96</v>
      </c>
      <c r="I378" s="95">
        <v>6.96</v>
      </c>
      <c r="J378" s="95">
        <v>4</v>
      </c>
      <c r="K378" s="95">
        <f>I378-N378</f>
        <v>4.41</v>
      </c>
      <c r="L378" s="95">
        <f>I378-P378</f>
        <v>4.5375</v>
      </c>
      <c r="M378" s="16">
        <v>50</v>
      </c>
      <c r="N378" s="95">
        <f t="shared" si="182"/>
        <v>2.55</v>
      </c>
      <c r="O378" s="16">
        <v>47.5</v>
      </c>
      <c r="P378" s="16">
        <f t="shared" si="183"/>
        <v>2.4225</v>
      </c>
      <c r="Q378" s="16">
        <f>J378*1000/D378</f>
        <v>160</v>
      </c>
      <c r="R378" s="16">
        <f>K378*1000/D378</f>
        <v>176.4</v>
      </c>
      <c r="S378" s="16">
        <f>L378*1000/D378</f>
        <v>181.5</v>
      </c>
      <c r="T378" s="95">
        <f>L378-J378</f>
        <v>0.5374999999999996</v>
      </c>
      <c r="U378" s="95">
        <f>N378-P378</f>
        <v>0.12749999999999995</v>
      </c>
      <c r="V378" s="16">
        <f>O378-M378</f>
        <v>-2.5</v>
      </c>
    </row>
    <row r="379" spans="1:22" ht="12.75">
      <c r="A379" s="54"/>
      <c r="B379" s="13">
        <v>91</v>
      </c>
      <c r="C379" s="63" t="s">
        <v>642</v>
      </c>
      <c r="D379" s="94">
        <v>70</v>
      </c>
      <c r="E379" s="94">
        <v>1975</v>
      </c>
      <c r="F379" s="94"/>
      <c r="G379" s="94">
        <v>3238.33</v>
      </c>
      <c r="H379" s="16">
        <v>18</v>
      </c>
      <c r="I379" s="16">
        <f>H379</f>
        <v>18</v>
      </c>
      <c r="J379" s="16">
        <v>10.37</v>
      </c>
      <c r="K379" s="16">
        <f>I379-N379</f>
        <v>11.064</v>
      </c>
      <c r="L379" s="16">
        <f>I379-P379</f>
        <v>13.002</v>
      </c>
      <c r="M379" s="16">
        <v>136</v>
      </c>
      <c r="N379" s="95">
        <f t="shared" si="182"/>
        <v>6.936</v>
      </c>
      <c r="O379" s="16">
        <v>98</v>
      </c>
      <c r="P379" s="16">
        <f t="shared" si="183"/>
        <v>4.997999999999999</v>
      </c>
      <c r="Q379" s="201">
        <f>J379*1000/D379</f>
        <v>148.14285714285714</v>
      </c>
      <c r="R379" s="201">
        <f>K379*1000/D379</f>
        <v>158.05714285714285</v>
      </c>
      <c r="S379" s="201">
        <f>L379*1000/D379</f>
        <v>185.74285714285713</v>
      </c>
      <c r="T379" s="16">
        <f>L379-J379</f>
        <v>2.6320000000000014</v>
      </c>
      <c r="U379" s="16">
        <f>N379-P379</f>
        <v>1.9380000000000006</v>
      </c>
      <c r="V379" s="201">
        <f>O379-M379</f>
        <v>-38</v>
      </c>
    </row>
    <row r="380" spans="1:22" ht="12.75">
      <c r="A380" s="54"/>
      <c r="B380" s="13">
        <v>92</v>
      </c>
      <c r="C380" s="73" t="s">
        <v>646</v>
      </c>
      <c r="D380" s="94">
        <v>70</v>
      </c>
      <c r="E380" s="94">
        <v>1977</v>
      </c>
      <c r="F380" s="16"/>
      <c r="G380" s="16">
        <v>3363.64</v>
      </c>
      <c r="H380" s="16">
        <v>20</v>
      </c>
      <c r="I380" s="16">
        <f>H380</f>
        <v>20</v>
      </c>
      <c r="J380" s="16">
        <v>11.2</v>
      </c>
      <c r="K380" s="16">
        <f>I380-N380</f>
        <v>11.789</v>
      </c>
      <c r="L380" s="16">
        <f>I380-P380</f>
        <v>15.104</v>
      </c>
      <c r="M380" s="16">
        <v>161</v>
      </c>
      <c r="N380" s="95">
        <f t="shared" si="182"/>
        <v>8.211</v>
      </c>
      <c r="O380" s="16">
        <v>96</v>
      </c>
      <c r="P380" s="16">
        <f t="shared" si="183"/>
        <v>4.896</v>
      </c>
      <c r="Q380" s="201">
        <f>J380*1000/D380</f>
        <v>160</v>
      </c>
      <c r="R380" s="201">
        <f>K380*1000/D380</f>
        <v>168.4142857142857</v>
      </c>
      <c r="S380" s="201">
        <f>L380*1000/D380</f>
        <v>215.77142857142857</v>
      </c>
      <c r="T380" s="16">
        <f>L380-J380</f>
        <v>3.904</v>
      </c>
      <c r="U380" s="16">
        <f>N380-P380</f>
        <v>3.3150000000000004</v>
      </c>
      <c r="V380" s="201">
        <f>O380-M380</f>
        <v>-65</v>
      </c>
    </row>
    <row r="381" spans="1:22" ht="12.75">
      <c r="A381" s="54"/>
      <c r="B381" s="13">
        <v>93</v>
      </c>
      <c r="C381" s="73" t="s">
        <v>671</v>
      </c>
      <c r="D381" s="94">
        <v>40</v>
      </c>
      <c r="E381" s="94" t="s">
        <v>25</v>
      </c>
      <c r="F381" s="94">
        <v>1342.8</v>
      </c>
      <c r="G381" s="94">
        <v>1342.8</v>
      </c>
      <c r="H381" s="201">
        <v>11.349</v>
      </c>
      <c r="I381" s="16">
        <f>H381</f>
        <v>11.349</v>
      </c>
      <c r="J381" s="16">
        <f>D381*0.16</f>
        <v>6.4</v>
      </c>
      <c r="K381" s="16">
        <f>I381-N381</f>
        <v>6.865</v>
      </c>
      <c r="L381" s="16">
        <f>I381-P381</f>
        <v>6.713665</v>
      </c>
      <c r="M381" s="201">
        <v>80</v>
      </c>
      <c r="N381" s="95">
        <f>M381*0.05605</f>
        <v>4.484</v>
      </c>
      <c r="O381" s="201">
        <v>82.7</v>
      </c>
      <c r="P381" s="16">
        <f>O381*0.05605</f>
        <v>4.635335</v>
      </c>
      <c r="Q381" s="201">
        <v>160</v>
      </c>
      <c r="R381" s="201">
        <f>K381*1000/D381</f>
        <v>171.625</v>
      </c>
      <c r="S381" s="201">
        <f>L381*1000/D381</f>
        <v>167.841625</v>
      </c>
      <c r="T381" s="16">
        <f>L381-J381</f>
        <v>0.3136649999999994</v>
      </c>
      <c r="U381" s="16">
        <f>N381-P381</f>
        <v>-0.15133500000000044</v>
      </c>
      <c r="V381" s="201">
        <f>O381-M381</f>
        <v>2.700000000000003</v>
      </c>
    </row>
    <row r="382" spans="1:22" ht="12.75">
      <c r="A382" s="54"/>
      <c r="B382" s="13">
        <v>94</v>
      </c>
      <c r="C382" s="73" t="s">
        <v>692</v>
      </c>
      <c r="D382" s="94">
        <v>22</v>
      </c>
      <c r="E382" s="94">
        <v>1982</v>
      </c>
      <c r="F382" s="94">
        <v>1153.74</v>
      </c>
      <c r="G382" s="94">
        <v>1153.74</v>
      </c>
      <c r="H382" s="16">
        <v>5.9</v>
      </c>
      <c r="I382" s="16">
        <f>H382</f>
        <v>5.9</v>
      </c>
      <c r="J382" s="16">
        <v>3.52</v>
      </c>
      <c r="K382" s="16">
        <f>I382-N382</f>
        <v>3.6560000000000006</v>
      </c>
      <c r="L382" s="16">
        <f>I382-P382</f>
        <v>0.13700000000000045</v>
      </c>
      <c r="M382" s="201">
        <v>44</v>
      </c>
      <c r="N382" s="95">
        <f>M382*0.051</f>
        <v>2.2439999999999998</v>
      </c>
      <c r="O382" s="201">
        <v>113</v>
      </c>
      <c r="P382" s="16">
        <f>O382*0.051</f>
        <v>5.763</v>
      </c>
      <c r="Q382" s="201">
        <f>J382*1000/D382</f>
        <v>160</v>
      </c>
      <c r="R382" s="201">
        <f>K382*1000/D382</f>
        <v>166.18181818181822</v>
      </c>
      <c r="S382" s="201">
        <f>L382*1000/D382</f>
        <v>6.227272727272748</v>
      </c>
      <c r="T382" s="16">
        <f>L382-J382</f>
        <v>-3.3829999999999996</v>
      </c>
      <c r="U382" s="16">
        <f>N382-P382</f>
        <v>-3.519</v>
      </c>
      <c r="V382" s="201">
        <f>O382-M382</f>
        <v>69</v>
      </c>
    </row>
    <row r="383" spans="1:22" ht="12.75">
      <c r="A383" s="54"/>
      <c r="B383" s="13">
        <v>95</v>
      </c>
      <c r="C383" s="73" t="s">
        <v>696</v>
      </c>
      <c r="D383" s="94">
        <v>36</v>
      </c>
      <c r="E383" s="94" t="s">
        <v>697</v>
      </c>
      <c r="F383" s="94">
        <v>1500.89</v>
      </c>
      <c r="G383" s="94">
        <v>1500.89</v>
      </c>
      <c r="H383" s="95">
        <v>6.2</v>
      </c>
      <c r="I383" s="16">
        <f aca="true" t="shared" si="184" ref="I383:I388">H383</f>
        <v>6.2</v>
      </c>
      <c r="J383" s="16">
        <v>3.84</v>
      </c>
      <c r="K383" s="16">
        <f aca="true" t="shared" si="185" ref="K383:K388">I383-N383</f>
        <v>4.211</v>
      </c>
      <c r="L383" s="16">
        <f aca="true" t="shared" si="186" ref="L383:L388">I383-P383</f>
        <v>3.6500000000000004</v>
      </c>
      <c r="M383" s="16">
        <v>39</v>
      </c>
      <c r="N383" s="95">
        <f aca="true" t="shared" si="187" ref="N383:N388">M383*0.051</f>
        <v>1.9889999999999999</v>
      </c>
      <c r="O383" s="16">
        <v>50</v>
      </c>
      <c r="P383" s="16">
        <f aca="true" t="shared" si="188" ref="P383:P388">O383*0.051</f>
        <v>2.55</v>
      </c>
      <c r="Q383" s="201">
        <f aca="true" t="shared" si="189" ref="Q383:Q388">J383*1000/D383</f>
        <v>106.66666666666667</v>
      </c>
      <c r="R383" s="201">
        <f aca="true" t="shared" si="190" ref="R383:R388">K383*1000/D383</f>
        <v>116.97222222222223</v>
      </c>
      <c r="S383" s="201">
        <f aca="true" t="shared" si="191" ref="S383:S388">L383*1000/D383</f>
        <v>101.3888888888889</v>
      </c>
      <c r="T383" s="16">
        <f aca="true" t="shared" si="192" ref="T383:T388">L383-J383</f>
        <v>-0.1899999999999995</v>
      </c>
      <c r="U383" s="16">
        <f aca="true" t="shared" si="193" ref="U383:U388">N383-P383</f>
        <v>-0.5609999999999999</v>
      </c>
      <c r="V383" s="201">
        <f aca="true" t="shared" si="194" ref="V383:V388">O383-M383</f>
        <v>11</v>
      </c>
    </row>
    <row r="384" spans="1:22" ht="12.75">
      <c r="A384" s="54"/>
      <c r="B384" s="13">
        <v>96</v>
      </c>
      <c r="C384" s="63" t="s">
        <v>700</v>
      </c>
      <c r="D384" s="94">
        <v>8</v>
      </c>
      <c r="E384" s="94">
        <v>1959</v>
      </c>
      <c r="F384" s="94">
        <v>366.96</v>
      </c>
      <c r="G384" s="94">
        <v>323.06</v>
      </c>
      <c r="H384" s="201">
        <v>1</v>
      </c>
      <c r="I384" s="16">
        <f t="shared" si="184"/>
        <v>1</v>
      </c>
      <c r="J384" s="16">
        <v>0.719</v>
      </c>
      <c r="K384" s="16">
        <f t="shared" si="185"/>
        <v>0.796</v>
      </c>
      <c r="L384" s="16">
        <f t="shared" si="186"/>
        <v>0.6634</v>
      </c>
      <c r="M384" s="201">
        <v>4</v>
      </c>
      <c r="N384" s="95">
        <f t="shared" si="187"/>
        <v>0.204</v>
      </c>
      <c r="O384" s="205">
        <v>6.6</v>
      </c>
      <c r="P384" s="16">
        <f t="shared" si="188"/>
        <v>0.33659999999999995</v>
      </c>
      <c r="Q384" s="201">
        <f t="shared" si="189"/>
        <v>89.875</v>
      </c>
      <c r="R384" s="201">
        <f t="shared" si="190"/>
        <v>99.5</v>
      </c>
      <c r="S384" s="201">
        <f t="shared" si="191"/>
        <v>82.925</v>
      </c>
      <c r="T384" s="16">
        <f t="shared" si="192"/>
        <v>-0.05559999999999998</v>
      </c>
      <c r="U384" s="16">
        <f t="shared" si="193"/>
        <v>-0.13259999999999997</v>
      </c>
      <c r="V384" s="201">
        <f t="shared" si="194"/>
        <v>2.5999999999999996</v>
      </c>
    </row>
    <row r="385" spans="1:22" ht="12.75">
      <c r="A385" s="54"/>
      <c r="B385" s="13">
        <v>97</v>
      </c>
      <c r="C385" s="64" t="s">
        <v>710</v>
      </c>
      <c r="D385" s="202">
        <v>9</v>
      </c>
      <c r="E385" s="202">
        <v>1973</v>
      </c>
      <c r="F385" s="202">
        <v>471.43</v>
      </c>
      <c r="G385" s="202">
        <v>471.43</v>
      </c>
      <c r="H385" s="204">
        <v>2.3</v>
      </c>
      <c r="I385" s="203">
        <f t="shared" si="184"/>
        <v>2.3</v>
      </c>
      <c r="J385" s="203">
        <v>1.44</v>
      </c>
      <c r="K385" s="203">
        <f t="shared" si="185"/>
        <v>1.484</v>
      </c>
      <c r="L385" s="203">
        <f t="shared" si="186"/>
        <v>1.178</v>
      </c>
      <c r="M385" s="204">
        <v>16</v>
      </c>
      <c r="N385" s="206">
        <f t="shared" si="187"/>
        <v>0.816</v>
      </c>
      <c r="O385" s="204">
        <v>22</v>
      </c>
      <c r="P385" s="203">
        <f t="shared" si="188"/>
        <v>1.1219999999999999</v>
      </c>
      <c r="Q385" s="204">
        <f t="shared" si="189"/>
        <v>160</v>
      </c>
      <c r="R385" s="204">
        <f t="shared" si="190"/>
        <v>164.88888888888889</v>
      </c>
      <c r="S385" s="204">
        <f t="shared" si="191"/>
        <v>130.88888888888889</v>
      </c>
      <c r="T385" s="203">
        <f t="shared" si="192"/>
        <v>-0.262</v>
      </c>
      <c r="U385" s="203">
        <f t="shared" si="193"/>
        <v>-0.30599999999999994</v>
      </c>
      <c r="V385" s="204">
        <f t="shared" si="194"/>
        <v>6</v>
      </c>
    </row>
    <row r="386" spans="1:22" ht="12.75">
      <c r="A386" s="54"/>
      <c r="B386" s="13">
        <v>98</v>
      </c>
      <c r="C386" s="235" t="s">
        <v>713</v>
      </c>
      <c r="D386" s="207">
        <v>10</v>
      </c>
      <c r="E386" s="207"/>
      <c r="F386" s="207">
        <v>546.62</v>
      </c>
      <c r="G386" s="207">
        <v>546.62</v>
      </c>
      <c r="H386" s="16">
        <v>3.2</v>
      </c>
      <c r="I386" s="16">
        <f t="shared" si="184"/>
        <v>3.2</v>
      </c>
      <c r="J386" s="208">
        <v>1.6</v>
      </c>
      <c r="K386" s="16">
        <f t="shared" si="185"/>
        <v>1.7210000000000003</v>
      </c>
      <c r="L386" s="16">
        <f t="shared" si="186"/>
        <v>2.2004</v>
      </c>
      <c r="M386" s="26">
        <v>29</v>
      </c>
      <c r="N386" s="95">
        <f t="shared" si="187"/>
        <v>1.4789999999999999</v>
      </c>
      <c r="O386" s="201">
        <v>19.6</v>
      </c>
      <c r="P386" s="16">
        <f t="shared" si="188"/>
        <v>0.9996</v>
      </c>
      <c r="Q386" s="201">
        <f t="shared" si="189"/>
        <v>160</v>
      </c>
      <c r="R386" s="201">
        <f t="shared" si="190"/>
        <v>172.10000000000002</v>
      </c>
      <c r="S386" s="201">
        <f t="shared" si="191"/>
        <v>220.04000000000002</v>
      </c>
      <c r="T386" s="16">
        <f t="shared" si="192"/>
        <v>0.6004</v>
      </c>
      <c r="U386" s="16">
        <f t="shared" si="193"/>
        <v>0.4793999999999998</v>
      </c>
      <c r="V386" s="201">
        <f t="shared" si="194"/>
        <v>-9.399999999999999</v>
      </c>
    </row>
    <row r="387" spans="1:22" ht="12.75">
      <c r="A387" s="54"/>
      <c r="B387" s="13">
        <v>99</v>
      </c>
      <c r="C387" s="73" t="s">
        <v>717</v>
      </c>
      <c r="D387" s="94">
        <v>24</v>
      </c>
      <c r="E387" s="94">
        <v>1991</v>
      </c>
      <c r="F387" s="94">
        <v>1517.39</v>
      </c>
      <c r="G387" s="94">
        <v>1517.39</v>
      </c>
      <c r="H387" s="201">
        <v>7.7</v>
      </c>
      <c r="I387" s="16">
        <f t="shared" si="184"/>
        <v>7.7</v>
      </c>
      <c r="J387" s="16">
        <v>3.77</v>
      </c>
      <c r="K387" s="16">
        <f t="shared" si="185"/>
        <v>4.079000000000001</v>
      </c>
      <c r="L387" s="16">
        <f t="shared" si="186"/>
        <v>5.31269</v>
      </c>
      <c r="M387" s="201">
        <v>71</v>
      </c>
      <c r="N387" s="95">
        <f t="shared" si="187"/>
        <v>3.6209999999999996</v>
      </c>
      <c r="O387" s="201">
        <v>46.81</v>
      </c>
      <c r="P387" s="16">
        <f t="shared" si="188"/>
        <v>2.38731</v>
      </c>
      <c r="Q387" s="201">
        <f t="shared" si="189"/>
        <v>157.08333333333334</v>
      </c>
      <c r="R387" s="201">
        <f t="shared" si="190"/>
        <v>169.95833333333334</v>
      </c>
      <c r="S387" s="201">
        <f t="shared" si="191"/>
        <v>221.36208333333332</v>
      </c>
      <c r="T387" s="16">
        <f t="shared" si="192"/>
        <v>1.54269</v>
      </c>
      <c r="U387" s="16">
        <f t="shared" si="193"/>
        <v>1.2336899999999997</v>
      </c>
      <c r="V387" s="201">
        <f t="shared" si="194"/>
        <v>-24.189999999999998</v>
      </c>
    </row>
    <row r="388" spans="1:22" ht="12.75">
      <c r="A388" s="54"/>
      <c r="B388" s="13">
        <v>100</v>
      </c>
      <c r="C388" s="73" t="s">
        <v>732</v>
      </c>
      <c r="D388" s="94">
        <v>8</v>
      </c>
      <c r="E388" s="94">
        <v>1960</v>
      </c>
      <c r="F388" s="16">
        <v>358.27</v>
      </c>
      <c r="G388" s="16">
        <v>358.27</v>
      </c>
      <c r="H388" s="95">
        <v>2.5</v>
      </c>
      <c r="I388" s="16">
        <f t="shared" si="184"/>
        <v>2.5</v>
      </c>
      <c r="J388" s="16">
        <v>1.28</v>
      </c>
      <c r="K388" s="16">
        <f t="shared" si="185"/>
        <v>1.3780000000000001</v>
      </c>
      <c r="L388" s="16">
        <f t="shared" si="186"/>
        <v>1.939</v>
      </c>
      <c r="M388" s="16">
        <v>22</v>
      </c>
      <c r="N388" s="95">
        <f t="shared" si="187"/>
        <v>1.1219999999999999</v>
      </c>
      <c r="O388" s="95">
        <v>11</v>
      </c>
      <c r="P388" s="16">
        <f t="shared" si="188"/>
        <v>0.5609999999999999</v>
      </c>
      <c r="Q388" s="201">
        <f t="shared" si="189"/>
        <v>160</v>
      </c>
      <c r="R388" s="201">
        <f t="shared" si="190"/>
        <v>172.25</v>
      </c>
      <c r="S388" s="201">
        <f t="shared" si="191"/>
        <v>242.375</v>
      </c>
      <c r="T388" s="16">
        <f t="shared" si="192"/>
        <v>0.659</v>
      </c>
      <c r="U388" s="16">
        <f t="shared" si="193"/>
        <v>0.5609999999999999</v>
      </c>
      <c r="V388" s="201">
        <f t="shared" si="194"/>
        <v>-11</v>
      </c>
    </row>
    <row r="389" spans="1:22" ht="12.75">
      <c r="A389" s="54"/>
      <c r="B389" s="13">
        <v>101</v>
      </c>
      <c r="C389" s="67" t="s">
        <v>744</v>
      </c>
      <c r="D389" s="202">
        <v>59</v>
      </c>
      <c r="E389" s="202">
        <v>2001</v>
      </c>
      <c r="F389" s="203">
        <v>3432.83</v>
      </c>
      <c r="G389" s="203">
        <v>3432.83</v>
      </c>
      <c r="H389" s="202">
        <v>15.085</v>
      </c>
      <c r="I389" s="203">
        <v>15.085</v>
      </c>
      <c r="J389" s="202">
        <v>8.127115</v>
      </c>
      <c r="K389" s="203">
        <v>8.71</v>
      </c>
      <c r="L389" s="203">
        <v>10.51183</v>
      </c>
      <c r="M389" s="202">
        <v>125</v>
      </c>
      <c r="N389" s="206">
        <v>6.375</v>
      </c>
      <c r="O389" s="206">
        <v>85.4</v>
      </c>
      <c r="P389" s="202">
        <v>4.57317</v>
      </c>
      <c r="Q389" s="204">
        <v>137.74771186440677</v>
      </c>
      <c r="R389" s="204">
        <v>147.6271186440678</v>
      </c>
      <c r="S389" s="204">
        <v>178.16661016949152</v>
      </c>
      <c r="T389" s="203">
        <v>2.384715</v>
      </c>
      <c r="U389" s="203">
        <v>1.8018299999999998</v>
      </c>
      <c r="V389" s="204">
        <v>-39.599999999999994</v>
      </c>
    </row>
    <row r="390" spans="1:22" ht="12.75">
      <c r="A390" s="54"/>
      <c r="B390" s="13">
        <v>102</v>
      </c>
      <c r="C390" s="67" t="s">
        <v>745</v>
      </c>
      <c r="D390" s="202">
        <v>50</v>
      </c>
      <c r="E390" s="202">
        <v>2000</v>
      </c>
      <c r="F390" s="203">
        <v>2639.5</v>
      </c>
      <c r="G390" s="203">
        <v>2639.5</v>
      </c>
      <c r="H390" s="202">
        <v>15.457</v>
      </c>
      <c r="I390" s="203">
        <v>15.457</v>
      </c>
      <c r="J390" s="202">
        <v>8</v>
      </c>
      <c r="K390" s="203">
        <v>8.215000000000002</v>
      </c>
      <c r="L390" s="203">
        <v>10.30549</v>
      </c>
      <c r="M390" s="202">
        <v>142</v>
      </c>
      <c r="N390" s="206">
        <v>7.241999999999999</v>
      </c>
      <c r="O390" s="206">
        <v>96.2</v>
      </c>
      <c r="P390" s="202">
        <v>5.15151</v>
      </c>
      <c r="Q390" s="204">
        <v>160</v>
      </c>
      <c r="R390" s="204">
        <v>164.30000000000004</v>
      </c>
      <c r="S390" s="204">
        <v>206.10980000000004</v>
      </c>
      <c r="T390" s="203">
        <v>2.3054900000000007</v>
      </c>
      <c r="U390" s="203">
        <v>2.090489999999999</v>
      </c>
      <c r="V390" s="204">
        <v>-45.8</v>
      </c>
    </row>
    <row r="391" spans="1:22" ht="12.75">
      <c r="A391" s="54"/>
      <c r="B391" s="13">
        <v>103</v>
      </c>
      <c r="C391" s="12" t="s">
        <v>753</v>
      </c>
      <c r="D391" s="94">
        <v>44</v>
      </c>
      <c r="E391" s="94" t="s">
        <v>25</v>
      </c>
      <c r="F391" s="16">
        <v>2337.92</v>
      </c>
      <c r="G391" s="16">
        <v>2337.92</v>
      </c>
      <c r="H391" s="94">
        <v>13.58</v>
      </c>
      <c r="I391" s="16">
        <f>H391</f>
        <v>13.58</v>
      </c>
      <c r="J391" s="94">
        <v>7.04</v>
      </c>
      <c r="K391" s="16">
        <f>I391-N391</f>
        <v>7.715000000000001</v>
      </c>
      <c r="L391" s="16">
        <f>I391-P391</f>
        <v>9.34955</v>
      </c>
      <c r="M391" s="94">
        <v>115</v>
      </c>
      <c r="N391" s="95">
        <f>M391*0.051</f>
        <v>5.864999999999999</v>
      </c>
      <c r="O391" s="95">
        <v>79</v>
      </c>
      <c r="P391" s="94">
        <v>4.23045</v>
      </c>
      <c r="Q391" s="201">
        <f>J391*1000/D391</f>
        <v>160</v>
      </c>
      <c r="R391" s="201">
        <f>K391*1000/D391</f>
        <v>175.34090909090912</v>
      </c>
      <c r="S391" s="201">
        <f>L391*1000/D391</f>
        <v>212.48977272727276</v>
      </c>
      <c r="T391" s="16">
        <f>L391-J391</f>
        <v>2.3095500000000007</v>
      </c>
      <c r="U391" s="16">
        <f>N391-P391</f>
        <v>1.634549999999999</v>
      </c>
      <c r="V391" s="201">
        <f>O391-M391</f>
        <v>-36</v>
      </c>
    </row>
    <row r="392" spans="1:22" ht="12.75">
      <c r="A392" s="54"/>
      <c r="B392" s="13">
        <v>104</v>
      </c>
      <c r="C392" s="12" t="s">
        <v>754</v>
      </c>
      <c r="D392" s="94">
        <v>22</v>
      </c>
      <c r="E392" s="94">
        <v>1989</v>
      </c>
      <c r="F392" s="16">
        <v>1179.64</v>
      </c>
      <c r="G392" s="16">
        <v>1179.64</v>
      </c>
      <c r="H392" s="94">
        <v>7.47</v>
      </c>
      <c r="I392" s="16">
        <f>H392</f>
        <v>7.47</v>
      </c>
      <c r="J392" s="94">
        <v>3.52</v>
      </c>
      <c r="K392" s="16">
        <f>I392-N392</f>
        <v>3.543</v>
      </c>
      <c r="L392" s="16">
        <f>I392-P392</f>
        <v>3.9594759999999996</v>
      </c>
      <c r="M392" s="94">
        <v>77</v>
      </c>
      <c r="N392" s="95">
        <f>M392*0.051</f>
        <v>3.9269999999999996</v>
      </c>
      <c r="O392" s="95">
        <v>65.556</v>
      </c>
      <c r="P392" s="94">
        <v>3.510524</v>
      </c>
      <c r="Q392" s="201">
        <f>J392*1000/D392</f>
        <v>160</v>
      </c>
      <c r="R392" s="201">
        <f>K392*1000/D392</f>
        <v>161.04545454545453</v>
      </c>
      <c r="S392" s="201">
        <f>L392*1000/D392</f>
        <v>179.9761818181818</v>
      </c>
      <c r="T392" s="16">
        <f>L392-J392</f>
        <v>0.43947599999999953</v>
      </c>
      <c r="U392" s="16">
        <f>N392-P392</f>
        <v>0.4164759999999994</v>
      </c>
      <c r="V392" s="201">
        <f>O392-M392</f>
        <v>-11.444000000000003</v>
      </c>
    </row>
    <row r="393" spans="1:22" ht="12.75">
      <c r="A393" s="54"/>
      <c r="B393" s="13">
        <v>105</v>
      </c>
      <c r="C393" s="12" t="s">
        <v>762</v>
      </c>
      <c r="D393" s="94">
        <v>60</v>
      </c>
      <c r="E393" s="94">
        <v>1981</v>
      </c>
      <c r="F393" s="16">
        <v>3285.91</v>
      </c>
      <c r="G393" s="16">
        <v>3285.91</v>
      </c>
      <c r="H393" s="94">
        <v>18</v>
      </c>
      <c r="I393" s="16">
        <f>H393</f>
        <v>18</v>
      </c>
      <c r="J393" s="94">
        <v>9.6</v>
      </c>
      <c r="K393" s="16">
        <f>I393-N393</f>
        <v>10.095</v>
      </c>
      <c r="L393" s="16">
        <f>I393-P393</f>
        <v>9.983351</v>
      </c>
      <c r="M393" s="94">
        <v>155</v>
      </c>
      <c r="N393" s="95">
        <f>M393*0.051</f>
        <v>7.904999999999999</v>
      </c>
      <c r="O393" s="95">
        <v>149.704</v>
      </c>
      <c r="P393" s="94">
        <v>8.016649</v>
      </c>
      <c r="Q393" s="201">
        <f>J393*1000/D393</f>
        <v>160</v>
      </c>
      <c r="R393" s="201">
        <f>K393*1000/D393</f>
        <v>168.25</v>
      </c>
      <c r="S393" s="201">
        <f>L393*1000/D393</f>
        <v>166.38918333333334</v>
      </c>
      <c r="T393" s="16">
        <f>L393-J393</f>
        <v>0.3833510000000011</v>
      </c>
      <c r="U393" s="16">
        <f>N393-P393</f>
        <v>-0.11164899999999989</v>
      </c>
      <c r="V393" s="201">
        <f>O393-M393</f>
        <v>-5.295999999999992</v>
      </c>
    </row>
    <row r="394" spans="1:22" ht="12.75">
      <c r="A394" s="54"/>
      <c r="B394" s="13">
        <v>106</v>
      </c>
      <c r="C394" s="12" t="s">
        <v>763</v>
      </c>
      <c r="D394" s="94">
        <v>108</v>
      </c>
      <c r="E394" s="94" t="s">
        <v>25</v>
      </c>
      <c r="F394" s="16">
        <v>2584.79</v>
      </c>
      <c r="G394" s="16">
        <v>2584.79</v>
      </c>
      <c r="H394" s="94">
        <v>24</v>
      </c>
      <c r="I394" s="16">
        <f>H394</f>
        <v>24</v>
      </c>
      <c r="J394" s="94">
        <v>15.057805</v>
      </c>
      <c r="K394" s="16">
        <f>I394-N394</f>
        <v>16.707</v>
      </c>
      <c r="L394" s="16">
        <f>I394-P394</f>
        <v>18.327662</v>
      </c>
      <c r="M394" s="94">
        <v>143</v>
      </c>
      <c r="N394" s="95">
        <f>M394*0.051</f>
        <v>7.292999999999999</v>
      </c>
      <c r="O394" s="95">
        <v>105.926</v>
      </c>
      <c r="P394" s="94">
        <v>5.672338</v>
      </c>
      <c r="Q394" s="201">
        <f>J394*1000/D394</f>
        <v>139.42412037037036</v>
      </c>
      <c r="R394" s="201">
        <f>K394*1000/D394</f>
        <v>154.69444444444446</v>
      </c>
      <c r="S394" s="201">
        <f>L394*1000/D394</f>
        <v>169.70057407407407</v>
      </c>
      <c r="T394" s="16">
        <f>L394-J394</f>
        <v>3.269857</v>
      </c>
      <c r="U394" s="16">
        <f>N394-P394</f>
        <v>1.6206619999999994</v>
      </c>
      <c r="V394" s="201">
        <f>O394-M394</f>
        <v>-37.074</v>
      </c>
    </row>
    <row r="395" spans="1:22" ht="12.75">
      <c r="A395" s="54"/>
      <c r="B395" s="13">
        <v>107</v>
      </c>
      <c r="C395" s="12" t="s">
        <v>765</v>
      </c>
      <c r="D395" s="94">
        <v>108</v>
      </c>
      <c r="E395" s="94">
        <v>1971</v>
      </c>
      <c r="F395" s="16">
        <v>2657.8</v>
      </c>
      <c r="G395" s="16">
        <v>2595.4</v>
      </c>
      <c r="H395" s="94">
        <v>35</v>
      </c>
      <c r="I395" s="16">
        <f>H395</f>
        <v>35</v>
      </c>
      <c r="J395" s="94">
        <v>17.28</v>
      </c>
      <c r="K395" s="16">
        <f>I395-N395</f>
        <v>18.629</v>
      </c>
      <c r="L395" s="16">
        <f>I395-P395</f>
        <v>27.747322</v>
      </c>
      <c r="M395" s="94">
        <v>321</v>
      </c>
      <c r="N395" s="95">
        <f>M395*0.051</f>
        <v>16.371</v>
      </c>
      <c r="O395" s="95">
        <v>135.437</v>
      </c>
      <c r="P395" s="94">
        <v>7.252678</v>
      </c>
      <c r="Q395" s="201">
        <f>J395*1000/D395</f>
        <v>160</v>
      </c>
      <c r="R395" s="201">
        <f>K395*1000/D395</f>
        <v>172.49074074074073</v>
      </c>
      <c r="S395" s="201">
        <f>L395*1000/D395</f>
        <v>256.91964814814816</v>
      </c>
      <c r="T395" s="16">
        <f>L395-J395</f>
        <v>10.467322</v>
      </c>
      <c r="U395" s="16">
        <f>N395-P395</f>
        <v>9.118322</v>
      </c>
      <c r="V395" s="201">
        <f>O395-M395</f>
        <v>-185.563</v>
      </c>
    </row>
    <row r="396" spans="1:22" ht="12.75">
      <c r="A396" s="54"/>
      <c r="B396" s="13">
        <v>108</v>
      </c>
      <c r="C396" s="12" t="s">
        <v>768</v>
      </c>
      <c r="D396" s="94">
        <v>40</v>
      </c>
      <c r="E396" s="94">
        <v>1960</v>
      </c>
      <c r="F396" s="16">
        <v>1500.19</v>
      </c>
      <c r="G396" s="16">
        <v>1500.19</v>
      </c>
      <c r="H396" s="94">
        <v>5.3</v>
      </c>
      <c r="I396" s="16">
        <v>5.3</v>
      </c>
      <c r="J396" s="94">
        <v>0.4</v>
      </c>
      <c r="K396" s="16">
        <v>0.5060000000000002</v>
      </c>
      <c r="L396" s="16">
        <v>1.9531779999999999</v>
      </c>
      <c r="M396" s="94">
        <v>94</v>
      </c>
      <c r="N396" s="95">
        <v>4.794</v>
      </c>
      <c r="O396" s="95">
        <v>62.499</v>
      </c>
      <c r="P396" s="94">
        <v>3.346822</v>
      </c>
      <c r="Q396" s="201">
        <v>10</v>
      </c>
      <c r="R396" s="201">
        <v>12.650000000000006</v>
      </c>
      <c r="S396" s="201">
        <v>48.829449999999994</v>
      </c>
      <c r="T396" s="16">
        <v>1.553178</v>
      </c>
      <c r="U396" s="16">
        <v>1.4471779999999996</v>
      </c>
      <c r="V396" s="201">
        <v>-31.500999999999998</v>
      </c>
    </row>
    <row r="397" spans="1:22" ht="12.75">
      <c r="A397" s="54"/>
      <c r="B397" s="13">
        <v>109</v>
      </c>
      <c r="C397" s="73" t="s">
        <v>769</v>
      </c>
      <c r="D397" s="94">
        <v>35</v>
      </c>
      <c r="E397" s="94">
        <v>1965</v>
      </c>
      <c r="F397" s="16">
        <v>687.58</v>
      </c>
      <c r="G397" s="16">
        <v>687.58</v>
      </c>
      <c r="H397" s="94">
        <v>7.295</v>
      </c>
      <c r="I397" s="16">
        <v>7.295</v>
      </c>
      <c r="J397" s="94">
        <v>0.826</v>
      </c>
      <c r="K397" s="16">
        <v>1.4809999999999999</v>
      </c>
      <c r="L397" s="16">
        <v>0.170064</v>
      </c>
      <c r="M397" s="94">
        <v>114</v>
      </c>
      <c r="N397" s="95">
        <v>5.814</v>
      </c>
      <c r="O397" s="95">
        <v>133.052</v>
      </c>
      <c r="P397" s="94">
        <v>7.124936</v>
      </c>
      <c r="Q397" s="201">
        <v>23.6</v>
      </c>
      <c r="R397" s="201">
        <v>42.31428571428571</v>
      </c>
      <c r="S397" s="201">
        <v>4.8589714285714285</v>
      </c>
      <c r="T397" s="16">
        <v>-0.655936</v>
      </c>
      <c r="U397" s="16">
        <v>-1.3109359999999999</v>
      </c>
      <c r="V397" s="201">
        <v>19.051999999999992</v>
      </c>
    </row>
    <row r="398" spans="1:22" ht="13.5" thickBot="1">
      <c r="A398" s="55"/>
      <c r="B398" s="13">
        <v>110</v>
      </c>
      <c r="C398" s="307" t="s">
        <v>770</v>
      </c>
      <c r="D398" s="210">
        <v>4</v>
      </c>
      <c r="E398" s="210">
        <v>1963</v>
      </c>
      <c r="F398" s="17">
        <v>150.99</v>
      </c>
      <c r="G398" s="17">
        <v>150.99</v>
      </c>
      <c r="H398" s="210">
        <v>0.511</v>
      </c>
      <c r="I398" s="17">
        <v>0.511</v>
      </c>
      <c r="J398" s="210">
        <v>0.04</v>
      </c>
      <c r="K398" s="17">
        <v>0.10300000000000004</v>
      </c>
      <c r="L398" s="17">
        <v>0.24325000000000002</v>
      </c>
      <c r="M398" s="210">
        <v>8</v>
      </c>
      <c r="N398" s="213">
        <v>0.408</v>
      </c>
      <c r="O398" s="213">
        <v>5</v>
      </c>
      <c r="P398" s="210">
        <v>0.26775</v>
      </c>
      <c r="Q398" s="214">
        <v>10</v>
      </c>
      <c r="R398" s="214">
        <v>25.75000000000001</v>
      </c>
      <c r="S398" s="214">
        <v>60.81250000000001</v>
      </c>
      <c r="T398" s="17">
        <v>0.20325000000000001</v>
      </c>
      <c r="U398" s="17">
        <v>0.14024999999999999</v>
      </c>
      <c r="V398" s="214">
        <v>-3</v>
      </c>
    </row>
    <row r="399" spans="1:22" ht="12.75">
      <c r="A399" s="48" t="s">
        <v>34</v>
      </c>
      <c r="B399" s="29">
        <v>1</v>
      </c>
      <c r="C399" s="306" t="s">
        <v>159</v>
      </c>
      <c r="D399" s="104">
        <v>12</v>
      </c>
      <c r="E399" s="187">
        <v>1981</v>
      </c>
      <c r="F399" s="175">
        <v>558</v>
      </c>
      <c r="G399" s="175">
        <v>558</v>
      </c>
      <c r="H399" s="162">
        <v>2.7</v>
      </c>
      <c r="I399" s="162">
        <v>2.7</v>
      </c>
      <c r="J399" s="161">
        <f>D399*0.16</f>
        <v>1.92</v>
      </c>
      <c r="K399" s="161">
        <f aca="true" t="shared" si="195" ref="K399:K405">I399-N399</f>
        <v>1.7310000000000003</v>
      </c>
      <c r="L399" s="161">
        <f aca="true" t="shared" si="196" ref="L399:L405">I399-P399</f>
        <v>1.9350000000000003</v>
      </c>
      <c r="M399" s="162">
        <v>19</v>
      </c>
      <c r="N399" s="161">
        <f>M399*0.051</f>
        <v>0.969</v>
      </c>
      <c r="O399" s="162">
        <v>15</v>
      </c>
      <c r="P399" s="161">
        <f>O399*0.051</f>
        <v>0.7649999999999999</v>
      </c>
      <c r="Q399" s="162">
        <f aca="true" t="shared" si="197" ref="Q399:Q404">J399*1000/D399</f>
        <v>160</v>
      </c>
      <c r="R399" s="162">
        <f aca="true" t="shared" si="198" ref="R399:R404">K399*1000/D399</f>
        <v>144.25000000000003</v>
      </c>
      <c r="S399" s="162">
        <f aca="true" t="shared" si="199" ref="S399:S405">L399*1000/D399</f>
        <v>161.25000000000003</v>
      </c>
      <c r="T399" s="161">
        <f aca="true" t="shared" si="200" ref="T399:T405">L399-J399</f>
        <v>0.015000000000000346</v>
      </c>
      <c r="U399" s="161">
        <f aca="true" t="shared" si="201" ref="U399:U405">N399-P399</f>
        <v>0.20400000000000007</v>
      </c>
      <c r="V399" s="162">
        <f>O399-M399</f>
        <v>-4</v>
      </c>
    </row>
    <row r="400" spans="1:22" ht="12.75">
      <c r="A400" s="49"/>
      <c r="B400" s="4">
        <v>2</v>
      </c>
      <c r="C400" s="193" t="s">
        <v>212</v>
      </c>
      <c r="D400" s="194">
        <v>25</v>
      </c>
      <c r="E400" s="185" t="s">
        <v>25</v>
      </c>
      <c r="F400" s="190">
        <v>1380.52</v>
      </c>
      <c r="G400" s="190">
        <v>1380.52</v>
      </c>
      <c r="H400" s="163">
        <v>8.023</v>
      </c>
      <c r="I400" s="18">
        <f>H400</f>
        <v>8.023</v>
      </c>
      <c r="J400" s="190">
        <v>4</v>
      </c>
      <c r="K400" s="18">
        <f t="shared" si="195"/>
        <v>3.9685799999999993</v>
      </c>
      <c r="L400" s="18">
        <f t="shared" si="196"/>
        <v>4.6906</v>
      </c>
      <c r="M400" s="27">
        <v>73</v>
      </c>
      <c r="N400" s="163">
        <f>M400*0.05554</f>
        <v>4.05442</v>
      </c>
      <c r="O400" s="18">
        <v>60</v>
      </c>
      <c r="P400" s="18">
        <f>O400*0.05554</f>
        <v>3.3324</v>
      </c>
      <c r="Q400" s="160">
        <f t="shared" si="197"/>
        <v>160</v>
      </c>
      <c r="R400" s="160">
        <f t="shared" si="198"/>
        <v>158.74319999999997</v>
      </c>
      <c r="S400" s="18">
        <f t="shared" si="199"/>
        <v>187.62399999999997</v>
      </c>
      <c r="T400" s="18">
        <f t="shared" si="200"/>
        <v>0.6905999999999999</v>
      </c>
      <c r="U400" s="18">
        <f t="shared" si="201"/>
        <v>0.7220200000000006</v>
      </c>
      <c r="V400" s="160">
        <f>O400-M400</f>
        <v>-13</v>
      </c>
    </row>
    <row r="401" spans="1:22" ht="12.75">
      <c r="A401" s="49"/>
      <c r="B401" s="4">
        <v>3</v>
      </c>
      <c r="C401" s="99" t="s">
        <v>214</v>
      </c>
      <c r="D401" s="195">
        <v>30</v>
      </c>
      <c r="E401" s="184" t="s">
        <v>25</v>
      </c>
      <c r="F401" s="18">
        <v>1733.33</v>
      </c>
      <c r="G401" s="18">
        <v>1733.33</v>
      </c>
      <c r="H401" s="163">
        <v>7.394</v>
      </c>
      <c r="I401" s="18">
        <f>H401</f>
        <v>7.394</v>
      </c>
      <c r="J401" s="18">
        <v>4.8</v>
      </c>
      <c r="K401" s="18">
        <f t="shared" si="195"/>
        <v>3.95052</v>
      </c>
      <c r="L401" s="18">
        <f t="shared" si="196"/>
        <v>5.11686</v>
      </c>
      <c r="M401" s="27">
        <v>62</v>
      </c>
      <c r="N401" s="163">
        <f>M401*0.05554</f>
        <v>3.44348</v>
      </c>
      <c r="O401" s="18">
        <v>41</v>
      </c>
      <c r="P401" s="18">
        <f>O401*0.05554</f>
        <v>2.27714</v>
      </c>
      <c r="Q401" s="160">
        <f t="shared" si="197"/>
        <v>160</v>
      </c>
      <c r="R401" s="160">
        <f t="shared" si="198"/>
        <v>131.684</v>
      </c>
      <c r="S401" s="18">
        <f t="shared" si="199"/>
        <v>170.56199999999998</v>
      </c>
      <c r="T401" s="18">
        <f t="shared" si="200"/>
        <v>0.31686000000000014</v>
      </c>
      <c r="U401" s="18">
        <f t="shared" si="201"/>
        <v>1.16634</v>
      </c>
      <c r="V401" s="160">
        <f>O401-M401</f>
        <v>-21</v>
      </c>
    </row>
    <row r="402" spans="1:22" ht="12.75">
      <c r="A402" s="49"/>
      <c r="B402" s="4">
        <v>4</v>
      </c>
      <c r="C402" s="99" t="s">
        <v>216</v>
      </c>
      <c r="D402" s="346">
        <v>55</v>
      </c>
      <c r="E402" s="347" t="s">
        <v>25</v>
      </c>
      <c r="F402" s="18">
        <v>2576.26</v>
      </c>
      <c r="G402" s="18">
        <v>2576.26</v>
      </c>
      <c r="H402" s="163">
        <v>13.235</v>
      </c>
      <c r="I402" s="18">
        <f>H402</f>
        <v>13.235</v>
      </c>
      <c r="J402" s="18">
        <v>8.8</v>
      </c>
      <c r="K402" s="18">
        <f t="shared" si="195"/>
        <v>8.34748</v>
      </c>
      <c r="L402" s="18">
        <f t="shared" si="196"/>
        <v>9.502711999999999</v>
      </c>
      <c r="M402" s="18">
        <v>88</v>
      </c>
      <c r="N402" s="163">
        <f>M402*0.05554</f>
        <v>4.88752</v>
      </c>
      <c r="O402" s="18">
        <v>67.2</v>
      </c>
      <c r="P402" s="18">
        <f>O402*0.05554</f>
        <v>3.732288</v>
      </c>
      <c r="Q402" s="160">
        <f t="shared" si="197"/>
        <v>160</v>
      </c>
      <c r="R402" s="160">
        <f t="shared" si="198"/>
        <v>151.77236363636362</v>
      </c>
      <c r="S402" s="18">
        <f t="shared" si="199"/>
        <v>172.7765818181818</v>
      </c>
      <c r="T402" s="18">
        <f t="shared" si="200"/>
        <v>0.7027119999999982</v>
      </c>
      <c r="U402" s="18">
        <f t="shared" si="201"/>
        <v>1.1552320000000003</v>
      </c>
      <c r="V402" s="160">
        <f>O402-M402</f>
        <v>-20.799999999999997</v>
      </c>
    </row>
    <row r="403" spans="1:22" ht="12.75">
      <c r="A403" s="49"/>
      <c r="B403" s="4">
        <v>5</v>
      </c>
      <c r="C403" s="186" t="s">
        <v>255</v>
      </c>
      <c r="D403" s="159">
        <v>46</v>
      </c>
      <c r="E403" s="159">
        <v>1979</v>
      </c>
      <c r="F403" s="344">
        <v>2179.1</v>
      </c>
      <c r="G403" s="160">
        <f>F403</f>
        <v>2179.1</v>
      </c>
      <c r="H403" s="18">
        <v>9.78</v>
      </c>
      <c r="I403" s="18">
        <f>H403</f>
        <v>9.78</v>
      </c>
      <c r="J403" s="18">
        <v>5.63</v>
      </c>
      <c r="K403" s="18">
        <f t="shared" si="195"/>
        <v>5.393999999999999</v>
      </c>
      <c r="L403" s="18">
        <f t="shared" si="196"/>
        <v>6.217649999999999</v>
      </c>
      <c r="M403" s="160">
        <v>86</v>
      </c>
      <c r="N403" s="163">
        <f>M403*0.051</f>
        <v>4.386</v>
      </c>
      <c r="O403" s="18">
        <v>63.5</v>
      </c>
      <c r="P403" s="18">
        <f>O403*0.0561</f>
        <v>3.56235</v>
      </c>
      <c r="Q403" s="160">
        <f t="shared" si="197"/>
        <v>122.3913043478261</v>
      </c>
      <c r="R403" s="160">
        <f t="shared" si="198"/>
        <v>117.26086956521738</v>
      </c>
      <c r="S403" s="160">
        <f t="shared" si="199"/>
        <v>135.16630434782607</v>
      </c>
      <c r="T403" s="18">
        <f t="shared" si="200"/>
        <v>0.5876499999999991</v>
      </c>
      <c r="U403" s="18">
        <f t="shared" si="201"/>
        <v>0.8236500000000002</v>
      </c>
      <c r="V403" s="160">
        <f>1.1*O403-M403</f>
        <v>-16.14999999999999</v>
      </c>
    </row>
    <row r="404" spans="1:22" ht="12.75">
      <c r="A404" s="49"/>
      <c r="B404" s="4">
        <v>6</v>
      </c>
      <c r="C404" s="343" t="s">
        <v>49</v>
      </c>
      <c r="D404" s="166">
        <v>8</v>
      </c>
      <c r="E404" s="166"/>
      <c r="F404" s="345">
        <v>371.23</v>
      </c>
      <c r="G404" s="166">
        <v>371.23</v>
      </c>
      <c r="H404" s="18">
        <v>1.86</v>
      </c>
      <c r="I404" s="18">
        <v>1.86</v>
      </c>
      <c r="J404" s="18">
        <f>(D404*160/1000)</f>
        <v>1.28</v>
      </c>
      <c r="K404" s="18">
        <f t="shared" si="195"/>
        <v>1.2327000000000001</v>
      </c>
      <c r="L404" s="18">
        <f t="shared" si="196"/>
        <v>1.3705600000000002</v>
      </c>
      <c r="M404" s="18">
        <v>12.3</v>
      </c>
      <c r="N404" s="163">
        <f>M404*0.051</f>
        <v>0.6273</v>
      </c>
      <c r="O404" s="173">
        <v>8.05</v>
      </c>
      <c r="P404" s="18">
        <f>O404*60.8/1000</f>
        <v>0.48944</v>
      </c>
      <c r="Q404" s="160">
        <f t="shared" si="197"/>
        <v>160</v>
      </c>
      <c r="R404" s="160">
        <f t="shared" si="198"/>
        <v>154.0875</v>
      </c>
      <c r="S404" s="160">
        <f t="shared" si="199"/>
        <v>171.32000000000002</v>
      </c>
      <c r="T404" s="18">
        <f t="shared" si="200"/>
        <v>0.0905600000000002</v>
      </c>
      <c r="U404" s="18">
        <f t="shared" si="201"/>
        <v>0.13785999999999998</v>
      </c>
      <c r="V404" s="160">
        <f>O404-M404</f>
        <v>-4.25</v>
      </c>
    </row>
    <row r="405" spans="1:22" ht="12.75">
      <c r="A405" s="49"/>
      <c r="B405" s="4">
        <v>7</v>
      </c>
      <c r="C405" s="10" t="s">
        <v>71</v>
      </c>
      <c r="D405" s="348">
        <v>108</v>
      </c>
      <c r="E405" s="349">
        <v>1973</v>
      </c>
      <c r="F405" s="159">
        <v>5668</v>
      </c>
      <c r="G405" s="159">
        <v>5668</v>
      </c>
      <c r="H405" s="179">
        <v>21.728</v>
      </c>
      <c r="I405" s="179">
        <v>21.728</v>
      </c>
      <c r="J405" s="180">
        <v>11.634752</v>
      </c>
      <c r="K405" s="18">
        <f t="shared" si="195"/>
        <v>10.723600000000001</v>
      </c>
      <c r="L405" s="18">
        <f t="shared" si="196"/>
        <v>11.743520000000002</v>
      </c>
      <c r="M405" s="181">
        <v>205</v>
      </c>
      <c r="N405" s="163">
        <f>M405*0.05368</f>
        <v>11.0044</v>
      </c>
      <c r="O405" s="180">
        <v>186</v>
      </c>
      <c r="P405" s="18">
        <f>O405*0.05368</f>
        <v>9.98448</v>
      </c>
      <c r="Q405" s="160">
        <f>J405*1000/D405</f>
        <v>107.72918518518519</v>
      </c>
      <c r="R405" s="160">
        <f>K405*1000/D405</f>
        <v>99.2925925925926</v>
      </c>
      <c r="S405" s="160">
        <f t="shared" si="199"/>
        <v>108.73629629629632</v>
      </c>
      <c r="T405" s="18">
        <f t="shared" si="200"/>
        <v>0.10876800000000131</v>
      </c>
      <c r="U405" s="18">
        <f t="shared" si="201"/>
        <v>1.0199200000000008</v>
      </c>
      <c r="V405" s="160">
        <f>O405-M405</f>
        <v>-19</v>
      </c>
    </row>
    <row r="406" spans="1:22" ht="12.75">
      <c r="A406" s="49"/>
      <c r="B406" s="4">
        <v>8</v>
      </c>
      <c r="C406" s="10" t="s">
        <v>94</v>
      </c>
      <c r="D406" s="340">
        <v>30</v>
      </c>
      <c r="E406" s="341">
        <v>1973</v>
      </c>
      <c r="F406" s="159">
        <v>1574</v>
      </c>
      <c r="G406" s="159">
        <v>1574</v>
      </c>
      <c r="H406" s="179">
        <v>7.066</v>
      </c>
      <c r="I406" s="182">
        <f>+H406</f>
        <v>7.066</v>
      </c>
      <c r="J406" s="180">
        <v>4.8</v>
      </c>
      <c r="K406" s="18">
        <f aca="true" t="shared" si="202" ref="K406:K418">I406-N406</f>
        <v>4.5430399999999995</v>
      </c>
      <c r="L406" s="18">
        <f aca="true" t="shared" si="203" ref="L406:L418">I406-P406</f>
        <v>4.843648</v>
      </c>
      <c r="M406" s="181">
        <v>47</v>
      </c>
      <c r="N406" s="163">
        <f>M406*0.05368</f>
        <v>2.52296</v>
      </c>
      <c r="O406" s="180">
        <v>41.4</v>
      </c>
      <c r="P406" s="18">
        <f>O406*0.05368</f>
        <v>2.222352</v>
      </c>
      <c r="Q406" s="160">
        <f aca="true" t="shared" si="204" ref="Q406:Q418">J406*1000/D406</f>
        <v>160</v>
      </c>
      <c r="R406" s="160">
        <f aca="true" t="shared" si="205" ref="R406:R418">K406*1000/D406</f>
        <v>151.43466666666666</v>
      </c>
      <c r="S406" s="160">
        <f aca="true" t="shared" si="206" ref="S406:S418">L406*1000/D406</f>
        <v>161.45493333333334</v>
      </c>
      <c r="T406" s="18">
        <f aca="true" t="shared" si="207" ref="T406:T418">L406-J406</f>
        <v>0.04364800000000013</v>
      </c>
      <c r="U406" s="18">
        <f aca="true" t="shared" si="208" ref="U406:U418">N406-P406</f>
        <v>0.300608</v>
      </c>
      <c r="V406" s="160">
        <f aca="true" t="shared" si="209" ref="V406:V418">O406-M406</f>
        <v>-5.600000000000001</v>
      </c>
    </row>
    <row r="407" spans="1:22" ht="12.75">
      <c r="A407" s="49"/>
      <c r="B407" s="4">
        <v>9</v>
      </c>
      <c r="C407" s="10" t="s">
        <v>95</v>
      </c>
      <c r="D407" s="340">
        <v>20</v>
      </c>
      <c r="E407" s="341">
        <v>1996</v>
      </c>
      <c r="F407" s="159">
        <v>967</v>
      </c>
      <c r="G407" s="159">
        <v>967</v>
      </c>
      <c r="H407" s="179">
        <v>5.608</v>
      </c>
      <c r="I407" s="182">
        <f>+H407</f>
        <v>5.608</v>
      </c>
      <c r="J407" s="180">
        <v>3.2</v>
      </c>
      <c r="K407" s="18">
        <f t="shared" si="202"/>
        <v>2.924</v>
      </c>
      <c r="L407" s="18">
        <f t="shared" si="203"/>
        <v>3.8365599999999995</v>
      </c>
      <c r="M407" s="181">
        <v>50</v>
      </c>
      <c r="N407" s="163">
        <f>M407*0.05368</f>
        <v>2.6839999999999997</v>
      </c>
      <c r="O407" s="180">
        <v>33</v>
      </c>
      <c r="P407" s="18">
        <f>O407*0.05368</f>
        <v>1.77144</v>
      </c>
      <c r="Q407" s="160">
        <f t="shared" si="204"/>
        <v>160</v>
      </c>
      <c r="R407" s="160">
        <f t="shared" si="205"/>
        <v>146.2</v>
      </c>
      <c r="S407" s="160">
        <f t="shared" si="206"/>
        <v>191.82799999999997</v>
      </c>
      <c r="T407" s="18">
        <f t="shared" si="207"/>
        <v>0.6365599999999993</v>
      </c>
      <c r="U407" s="18">
        <f t="shared" si="208"/>
        <v>0.9125599999999998</v>
      </c>
      <c r="V407" s="160">
        <f t="shared" si="209"/>
        <v>-17</v>
      </c>
    </row>
    <row r="408" spans="1:22" ht="12.75">
      <c r="A408" s="49"/>
      <c r="B408" s="4">
        <v>10</v>
      </c>
      <c r="C408" s="10" t="s">
        <v>281</v>
      </c>
      <c r="D408" s="340">
        <v>45</v>
      </c>
      <c r="E408" s="341">
        <v>1985</v>
      </c>
      <c r="F408" s="18">
        <v>2180.33</v>
      </c>
      <c r="G408" s="18">
        <v>2180.33</v>
      </c>
      <c r="H408" s="18">
        <v>11.9876</v>
      </c>
      <c r="I408" s="18">
        <f aca="true" t="shared" si="210" ref="I408:I418">H408</f>
        <v>11.9876</v>
      </c>
      <c r="J408" s="18">
        <v>6.735465</v>
      </c>
      <c r="K408" s="18">
        <f t="shared" si="202"/>
        <v>6.530600000000001</v>
      </c>
      <c r="L408" s="18">
        <f t="shared" si="203"/>
        <v>8.366600000000002</v>
      </c>
      <c r="M408" s="18">
        <v>107</v>
      </c>
      <c r="N408" s="18">
        <f aca="true" t="shared" si="211" ref="N408:N418">M408*0.051</f>
        <v>5.457</v>
      </c>
      <c r="O408" s="18">
        <v>71</v>
      </c>
      <c r="P408" s="18">
        <f aca="true" t="shared" si="212" ref="P408:P418">O408*0.051</f>
        <v>3.6209999999999996</v>
      </c>
      <c r="Q408" s="160">
        <f t="shared" si="204"/>
        <v>149.677</v>
      </c>
      <c r="R408" s="160">
        <f t="shared" si="205"/>
        <v>145.12444444444446</v>
      </c>
      <c r="S408" s="160">
        <f t="shared" si="206"/>
        <v>185.9244444444445</v>
      </c>
      <c r="T408" s="18">
        <f t="shared" si="207"/>
        <v>1.6311350000000022</v>
      </c>
      <c r="U408" s="18">
        <f t="shared" si="208"/>
        <v>1.8360000000000003</v>
      </c>
      <c r="V408" s="160">
        <f t="shared" si="209"/>
        <v>-36</v>
      </c>
    </row>
    <row r="409" spans="1:22" ht="12.75">
      <c r="A409" s="49"/>
      <c r="B409" s="4">
        <v>11</v>
      </c>
      <c r="C409" s="10" t="s">
        <v>139</v>
      </c>
      <c r="D409" s="340">
        <v>45</v>
      </c>
      <c r="E409" s="342">
        <v>1981</v>
      </c>
      <c r="F409" s="166">
        <v>2199.74</v>
      </c>
      <c r="G409" s="166">
        <v>2199.74</v>
      </c>
      <c r="H409" s="159">
        <v>9.7</v>
      </c>
      <c r="I409" s="18">
        <f t="shared" si="210"/>
        <v>9.7</v>
      </c>
      <c r="J409" s="159">
        <v>6.619365</v>
      </c>
      <c r="K409" s="18">
        <f t="shared" si="202"/>
        <v>4.8549999999999995</v>
      </c>
      <c r="L409" s="18">
        <f t="shared" si="203"/>
        <v>6.7675</v>
      </c>
      <c r="M409" s="159">
        <v>95</v>
      </c>
      <c r="N409" s="163">
        <f t="shared" si="211"/>
        <v>4.845</v>
      </c>
      <c r="O409" s="159">
        <v>57.5</v>
      </c>
      <c r="P409" s="18">
        <f t="shared" si="212"/>
        <v>2.9324999999999997</v>
      </c>
      <c r="Q409" s="160">
        <f t="shared" si="204"/>
        <v>147.097</v>
      </c>
      <c r="R409" s="160">
        <f t="shared" si="205"/>
        <v>107.88888888888887</v>
      </c>
      <c r="S409" s="160">
        <f t="shared" si="206"/>
        <v>150.38888888888889</v>
      </c>
      <c r="T409" s="18">
        <f t="shared" si="207"/>
        <v>0.1481349999999999</v>
      </c>
      <c r="U409" s="18">
        <f t="shared" si="208"/>
        <v>1.9125</v>
      </c>
      <c r="V409" s="160">
        <f t="shared" si="209"/>
        <v>-37.5</v>
      </c>
    </row>
    <row r="410" spans="1:22" ht="12.75">
      <c r="A410" s="49"/>
      <c r="B410" s="4">
        <v>12</v>
      </c>
      <c r="C410" s="10" t="s">
        <v>300</v>
      </c>
      <c r="D410" s="340">
        <v>20</v>
      </c>
      <c r="E410" s="341">
        <v>1987</v>
      </c>
      <c r="F410" s="159">
        <v>1074.54</v>
      </c>
      <c r="G410" s="159">
        <v>1074.54</v>
      </c>
      <c r="H410" s="159">
        <v>5.369</v>
      </c>
      <c r="I410" s="18">
        <f t="shared" si="210"/>
        <v>5.369</v>
      </c>
      <c r="J410" s="159">
        <v>2.96344</v>
      </c>
      <c r="K410" s="18">
        <f t="shared" si="202"/>
        <v>2.36</v>
      </c>
      <c r="L410" s="18">
        <f t="shared" si="203"/>
        <v>3.023</v>
      </c>
      <c r="M410" s="159">
        <v>59</v>
      </c>
      <c r="N410" s="163">
        <f t="shared" si="211"/>
        <v>3.009</v>
      </c>
      <c r="O410" s="159">
        <v>46</v>
      </c>
      <c r="P410" s="18">
        <f t="shared" si="212"/>
        <v>2.3459999999999996</v>
      </c>
      <c r="Q410" s="160">
        <f t="shared" si="204"/>
        <v>148.172</v>
      </c>
      <c r="R410" s="160">
        <f t="shared" si="205"/>
        <v>118</v>
      </c>
      <c r="S410" s="160">
        <f t="shared" si="206"/>
        <v>151.15</v>
      </c>
      <c r="T410" s="18">
        <f t="shared" si="207"/>
        <v>0.05956000000000028</v>
      </c>
      <c r="U410" s="18">
        <f t="shared" si="208"/>
        <v>0.6630000000000003</v>
      </c>
      <c r="V410" s="160">
        <f t="shared" si="209"/>
        <v>-13</v>
      </c>
    </row>
    <row r="411" spans="1:22" ht="12.75">
      <c r="A411" s="49"/>
      <c r="B411" s="13">
        <v>13</v>
      </c>
      <c r="C411" s="10" t="s">
        <v>136</v>
      </c>
      <c r="D411" s="340">
        <v>20</v>
      </c>
      <c r="E411" s="341">
        <v>1985</v>
      </c>
      <c r="F411" s="18">
        <v>1066.27</v>
      </c>
      <c r="G411" s="18">
        <v>1066.27</v>
      </c>
      <c r="H411" s="159">
        <v>4.7</v>
      </c>
      <c r="I411" s="18">
        <f t="shared" si="210"/>
        <v>4.7</v>
      </c>
      <c r="J411" s="159">
        <v>2.94194</v>
      </c>
      <c r="K411" s="18">
        <f t="shared" si="202"/>
        <v>2.915</v>
      </c>
      <c r="L411" s="18">
        <f t="shared" si="203"/>
        <v>3.0680000000000005</v>
      </c>
      <c r="M411" s="159">
        <v>35</v>
      </c>
      <c r="N411" s="163">
        <f t="shared" si="211"/>
        <v>1.785</v>
      </c>
      <c r="O411" s="159">
        <v>32</v>
      </c>
      <c r="P411" s="18">
        <f t="shared" si="212"/>
        <v>1.632</v>
      </c>
      <c r="Q411" s="160">
        <f t="shared" si="204"/>
        <v>147.097</v>
      </c>
      <c r="R411" s="160">
        <f t="shared" si="205"/>
        <v>145.75</v>
      </c>
      <c r="S411" s="160">
        <f t="shared" si="206"/>
        <v>153.40000000000003</v>
      </c>
      <c r="T411" s="18">
        <f t="shared" si="207"/>
        <v>0.12606000000000028</v>
      </c>
      <c r="U411" s="18">
        <f t="shared" si="208"/>
        <v>0.15300000000000002</v>
      </c>
      <c r="V411" s="160">
        <f t="shared" si="209"/>
        <v>-3</v>
      </c>
    </row>
    <row r="412" spans="1:22" ht="12.75">
      <c r="A412" s="49"/>
      <c r="B412" s="13">
        <v>14</v>
      </c>
      <c r="C412" s="10" t="s">
        <v>302</v>
      </c>
      <c r="D412" s="340">
        <v>12</v>
      </c>
      <c r="E412" s="341">
        <v>1990</v>
      </c>
      <c r="F412" s="159">
        <v>740.65</v>
      </c>
      <c r="G412" s="159">
        <v>740.65</v>
      </c>
      <c r="H412" s="159">
        <v>2.77</v>
      </c>
      <c r="I412" s="18">
        <f t="shared" si="210"/>
        <v>2.77</v>
      </c>
      <c r="J412" s="159">
        <v>1.765164</v>
      </c>
      <c r="K412" s="18">
        <f t="shared" si="202"/>
        <v>1.4440000000000002</v>
      </c>
      <c r="L412" s="18">
        <f t="shared" si="203"/>
        <v>1.903</v>
      </c>
      <c r="M412" s="159">
        <v>26</v>
      </c>
      <c r="N412" s="163">
        <f t="shared" si="211"/>
        <v>1.3259999999999998</v>
      </c>
      <c r="O412" s="159">
        <v>17</v>
      </c>
      <c r="P412" s="18">
        <f t="shared" si="212"/>
        <v>0.867</v>
      </c>
      <c r="Q412" s="160">
        <f t="shared" si="204"/>
        <v>147.097</v>
      </c>
      <c r="R412" s="160">
        <f t="shared" si="205"/>
        <v>120.33333333333336</v>
      </c>
      <c r="S412" s="160">
        <f t="shared" si="206"/>
        <v>158.58333333333334</v>
      </c>
      <c r="T412" s="18">
        <f t="shared" si="207"/>
        <v>0.13783600000000007</v>
      </c>
      <c r="U412" s="18">
        <f t="shared" si="208"/>
        <v>0.45899999999999985</v>
      </c>
      <c r="V412" s="160">
        <f t="shared" si="209"/>
        <v>-9</v>
      </c>
    </row>
    <row r="413" spans="1:22" ht="12.75">
      <c r="A413" s="49"/>
      <c r="B413" s="13">
        <v>15</v>
      </c>
      <c r="C413" s="10" t="s">
        <v>138</v>
      </c>
      <c r="D413" s="340">
        <v>45</v>
      </c>
      <c r="E413" s="341">
        <v>1978</v>
      </c>
      <c r="F413" s="18">
        <v>2206.29</v>
      </c>
      <c r="G413" s="18">
        <v>2206.29</v>
      </c>
      <c r="H413" s="159">
        <v>9.7</v>
      </c>
      <c r="I413" s="18">
        <f t="shared" si="210"/>
        <v>9.7</v>
      </c>
      <c r="J413" s="159">
        <v>6.619365</v>
      </c>
      <c r="K413" s="18">
        <f t="shared" si="202"/>
        <v>6.334</v>
      </c>
      <c r="L413" s="18">
        <f t="shared" si="203"/>
        <v>7.201</v>
      </c>
      <c r="M413" s="159">
        <v>66</v>
      </c>
      <c r="N413" s="163">
        <f t="shared" si="211"/>
        <v>3.3659999999999997</v>
      </c>
      <c r="O413" s="159">
        <v>49</v>
      </c>
      <c r="P413" s="18">
        <f t="shared" si="212"/>
        <v>2.4989999999999997</v>
      </c>
      <c r="Q413" s="160">
        <f t="shared" si="204"/>
        <v>147.097</v>
      </c>
      <c r="R413" s="160">
        <f t="shared" si="205"/>
        <v>140.75555555555556</v>
      </c>
      <c r="S413" s="160">
        <f t="shared" si="206"/>
        <v>160.0222222222222</v>
      </c>
      <c r="T413" s="18">
        <f t="shared" si="207"/>
        <v>0.5816349999999995</v>
      </c>
      <c r="U413" s="18">
        <f t="shared" si="208"/>
        <v>0.867</v>
      </c>
      <c r="V413" s="160">
        <f t="shared" si="209"/>
        <v>-17</v>
      </c>
    </row>
    <row r="414" spans="1:22" ht="12.75">
      <c r="A414" s="49"/>
      <c r="B414" s="4">
        <v>16</v>
      </c>
      <c r="C414" s="10" t="s">
        <v>304</v>
      </c>
      <c r="D414" s="340">
        <v>18</v>
      </c>
      <c r="E414" s="341">
        <v>1983</v>
      </c>
      <c r="F414" s="159">
        <v>1153.81</v>
      </c>
      <c r="G414" s="159">
        <v>1153.81</v>
      </c>
      <c r="H414" s="159">
        <v>4.883</v>
      </c>
      <c r="I414" s="18">
        <f t="shared" si="210"/>
        <v>4.883</v>
      </c>
      <c r="J414" s="159">
        <v>2.581938</v>
      </c>
      <c r="K414" s="18">
        <f t="shared" si="202"/>
        <v>2.486</v>
      </c>
      <c r="L414" s="18">
        <f t="shared" si="203"/>
        <v>2.967644</v>
      </c>
      <c r="M414" s="159">
        <v>47</v>
      </c>
      <c r="N414" s="163">
        <f t="shared" si="211"/>
        <v>2.397</v>
      </c>
      <c r="O414" s="159">
        <v>37.556</v>
      </c>
      <c r="P414" s="18">
        <f t="shared" si="212"/>
        <v>1.9153559999999998</v>
      </c>
      <c r="Q414" s="160">
        <f t="shared" si="204"/>
        <v>143.441</v>
      </c>
      <c r="R414" s="160">
        <f t="shared" si="205"/>
        <v>138.11111111111111</v>
      </c>
      <c r="S414" s="160">
        <f t="shared" si="206"/>
        <v>164.8691111111111</v>
      </c>
      <c r="T414" s="18">
        <f t="shared" si="207"/>
        <v>0.3857059999999999</v>
      </c>
      <c r="U414" s="18">
        <f t="shared" si="208"/>
        <v>0.48164399999999996</v>
      </c>
      <c r="V414" s="160">
        <f t="shared" si="209"/>
        <v>-9.444000000000003</v>
      </c>
    </row>
    <row r="415" spans="1:22" ht="12.75">
      <c r="A415" s="49"/>
      <c r="B415" s="4">
        <v>17</v>
      </c>
      <c r="C415" s="10" t="s">
        <v>305</v>
      </c>
      <c r="D415" s="340">
        <v>40</v>
      </c>
      <c r="E415" s="341">
        <v>1988</v>
      </c>
      <c r="F415" s="159">
        <v>2058.1</v>
      </c>
      <c r="G415" s="159">
        <v>2058.1</v>
      </c>
      <c r="H415" s="159">
        <v>9.807</v>
      </c>
      <c r="I415" s="18">
        <f t="shared" si="210"/>
        <v>9.807</v>
      </c>
      <c r="J415" s="159">
        <v>5.88388</v>
      </c>
      <c r="K415" s="18">
        <f t="shared" si="202"/>
        <v>5.574000000000001</v>
      </c>
      <c r="L415" s="18">
        <f t="shared" si="203"/>
        <v>6.6705000000000005</v>
      </c>
      <c r="M415" s="159">
        <v>83</v>
      </c>
      <c r="N415" s="163">
        <f t="shared" si="211"/>
        <v>4.233</v>
      </c>
      <c r="O415" s="159">
        <v>61.5</v>
      </c>
      <c r="P415" s="18">
        <f t="shared" si="212"/>
        <v>3.1365</v>
      </c>
      <c r="Q415" s="160">
        <f t="shared" si="204"/>
        <v>147.097</v>
      </c>
      <c r="R415" s="160">
        <f t="shared" si="205"/>
        <v>139.35000000000002</v>
      </c>
      <c r="S415" s="160">
        <f t="shared" si="206"/>
        <v>166.76250000000002</v>
      </c>
      <c r="T415" s="18">
        <f t="shared" si="207"/>
        <v>0.7866200000000001</v>
      </c>
      <c r="U415" s="18">
        <f t="shared" si="208"/>
        <v>1.0964999999999998</v>
      </c>
      <c r="V415" s="160">
        <f t="shared" si="209"/>
        <v>-21.5</v>
      </c>
    </row>
    <row r="416" spans="1:22" ht="12.75">
      <c r="A416" s="49"/>
      <c r="B416" s="4">
        <v>18</v>
      </c>
      <c r="C416" s="10" t="s">
        <v>306</v>
      </c>
      <c r="D416" s="340">
        <v>40</v>
      </c>
      <c r="E416" s="341">
        <v>1977</v>
      </c>
      <c r="F416" s="159">
        <v>1944.42</v>
      </c>
      <c r="G416" s="159">
        <v>1944.42</v>
      </c>
      <c r="H416" s="159">
        <v>11.422</v>
      </c>
      <c r="I416" s="18">
        <f t="shared" si="210"/>
        <v>11.422</v>
      </c>
      <c r="J416" s="159">
        <v>5.88388</v>
      </c>
      <c r="K416" s="18">
        <f t="shared" si="202"/>
        <v>5.710000000000001</v>
      </c>
      <c r="L416" s="18">
        <f t="shared" si="203"/>
        <v>6.698278000000001</v>
      </c>
      <c r="M416" s="159">
        <v>112</v>
      </c>
      <c r="N416" s="163">
        <f t="shared" si="211"/>
        <v>5.712</v>
      </c>
      <c r="O416" s="159">
        <v>92.622</v>
      </c>
      <c r="P416" s="18">
        <f t="shared" si="212"/>
        <v>4.7237219999999995</v>
      </c>
      <c r="Q416" s="160">
        <f t="shared" si="204"/>
        <v>147.097</v>
      </c>
      <c r="R416" s="160">
        <f t="shared" si="205"/>
        <v>142.75000000000003</v>
      </c>
      <c r="S416" s="160">
        <f t="shared" si="206"/>
        <v>167.45695000000003</v>
      </c>
      <c r="T416" s="18">
        <f t="shared" si="207"/>
        <v>0.8143980000000006</v>
      </c>
      <c r="U416" s="18">
        <f t="shared" si="208"/>
        <v>0.9882780000000002</v>
      </c>
      <c r="V416" s="160">
        <f t="shared" si="209"/>
        <v>-19.378</v>
      </c>
    </row>
    <row r="417" spans="1:22" ht="12.75">
      <c r="A417" s="49"/>
      <c r="B417" s="4">
        <v>19</v>
      </c>
      <c r="C417" s="10" t="s">
        <v>313</v>
      </c>
      <c r="D417" s="159">
        <v>40</v>
      </c>
      <c r="E417" s="341">
        <v>1985</v>
      </c>
      <c r="F417" s="18">
        <v>2036.81</v>
      </c>
      <c r="G417" s="18">
        <v>2036.81</v>
      </c>
      <c r="H417" s="159">
        <v>9.3</v>
      </c>
      <c r="I417" s="18">
        <f t="shared" si="210"/>
        <v>9.3</v>
      </c>
      <c r="J417" s="159">
        <v>5.88388</v>
      </c>
      <c r="K417" s="18">
        <f t="shared" si="202"/>
        <v>5.373000000000001</v>
      </c>
      <c r="L417" s="18">
        <f t="shared" si="203"/>
        <v>6.979500000000001</v>
      </c>
      <c r="M417" s="159">
        <v>77</v>
      </c>
      <c r="N417" s="163">
        <f t="shared" si="211"/>
        <v>3.9269999999999996</v>
      </c>
      <c r="O417" s="159">
        <v>45.5</v>
      </c>
      <c r="P417" s="18">
        <f t="shared" si="212"/>
        <v>2.3205</v>
      </c>
      <c r="Q417" s="160">
        <f t="shared" si="204"/>
        <v>147.097</v>
      </c>
      <c r="R417" s="160">
        <f t="shared" si="205"/>
        <v>134.32500000000002</v>
      </c>
      <c r="S417" s="160">
        <f t="shared" si="206"/>
        <v>174.4875</v>
      </c>
      <c r="T417" s="18">
        <f t="shared" si="207"/>
        <v>1.0956200000000003</v>
      </c>
      <c r="U417" s="18">
        <f t="shared" si="208"/>
        <v>1.6064999999999996</v>
      </c>
      <c r="V417" s="160">
        <f t="shared" si="209"/>
        <v>-31.5</v>
      </c>
    </row>
    <row r="418" spans="1:22" ht="12.75">
      <c r="A418" s="49"/>
      <c r="B418" s="4">
        <v>20</v>
      </c>
      <c r="C418" s="10" t="s">
        <v>314</v>
      </c>
      <c r="D418" s="159">
        <v>8</v>
      </c>
      <c r="E418" s="341">
        <v>1960</v>
      </c>
      <c r="F418" s="18">
        <v>363.25</v>
      </c>
      <c r="G418" s="18">
        <v>363.25</v>
      </c>
      <c r="H418" s="159">
        <v>1.7</v>
      </c>
      <c r="I418" s="18">
        <f t="shared" si="210"/>
        <v>1.7</v>
      </c>
      <c r="J418" s="159">
        <v>1.094034</v>
      </c>
      <c r="K418" s="18">
        <f t="shared" si="202"/>
        <v>0.986</v>
      </c>
      <c r="L418" s="18">
        <f t="shared" si="203"/>
        <v>1.241</v>
      </c>
      <c r="M418" s="159">
        <v>14</v>
      </c>
      <c r="N418" s="163">
        <f t="shared" si="211"/>
        <v>0.714</v>
      </c>
      <c r="O418" s="159">
        <v>9</v>
      </c>
      <c r="P418" s="18">
        <f t="shared" si="212"/>
        <v>0.45899999999999996</v>
      </c>
      <c r="Q418" s="160">
        <f t="shared" si="204"/>
        <v>136.75424999999998</v>
      </c>
      <c r="R418" s="160">
        <f t="shared" si="205"/>
        <v>123.25</v>
      </c>
      <c r="S418" s="160">
        <f t="shared" si="206"/>
        <v>155.125</v>
      </c>
      <c r="T418" s="18">
        <f t="shared" si="207"/>
        <v>0.14696600000000015</v>
      </c>
      <c r="U418" s="18">
        <f t="shared" si="208"/>
        <v>0.255</v>
      </c>
      <c r="V418" s="160">
        <f t="shared" si="209"/>
        <v>-5</v>
      </c>
    </row>
    <row r="419" spans="1:22" ht="12.75">
      <c r="A419" s="49"/>
      <c r="B419" s="4">
        <v>21</v>
      </c>
      <c r="C419" s="97" t="s">
        <v>329</v>
      </c>
      <c r="D419" s="166">
        <v>41</v>
      </c>
      <c r="E419" s="166">
        <v>1987</v>
      </c>
      <c r="F419" s="166">
        <v>2545.83</v>
      </c>
      <c r="G419" s="166">
        <v>2545.83</v>
      </c>
      <c r="H419" s="18">
        <v>10.315</v>
      </c>
      <c r="I419" s="18">
        <v>10.315</v>
      </c>
      <c r="J419" s="190">
        <v>6.56</v>
      </c>
      <c r="K419" s="18">
        <v>4.858</v>
      </c>
      <c r="L419" s="18">
        <v>6.949</v>
      </c>
      <c r="M419" s="18">
        <v>107</v>
      </c>
      <c r="N419" s="163">
        <v>5.457</v>
      </c>
      <c r="O419" s="18">
        <v>66</v>
      </c>
      <c r="P419" s="18">
        <v>3.3659999999999997</v>
      </c>
      <c r="Q419" s="160">
        <v>160</v>
      </c>
      <c r="R419" s="160">
        <v>118.48780487804878</v>
      </c>
      <c r="S419" s="160">
        <v>169.4878048780488</v>
      </c>
      <c r="T419" s="18">
        <v>0.38900000000000023</v>
      </c>
      <c r="U419" s="18">
        <v>2.091</v>
      </c>
      <c r="V419" s="160">
        <v>-41</v>
      </c>
    </row>
    <row r="420" spans="1:22" ht="12.75">
      <c r="A420" s="49"/>
      <c r="B420" s="4">
        <v>22</v>
      </c>
      <c r="C420" s="192" t="s">
        <v>114</v>
      </c>
      <c r="D420" s="37">
        <v>10</v>
      </c>
      <c r="E420" s="37">
        <v>1980</v>
      </c>
      <c r="F420" s="159">
        <v>582.78</v>
      </c>
      <c r="G420" s="159">
        <v>582.78</v>
      </c>
      <c r="H420" s="160">
        <v>3.042</v>
      </c>
      <c r="I420" s="18">
        <v>3.042</v>
      </c>
      <c r="J420" s="18">
        <v>1.6</v>
      </c>
      <c r="K420" s="18">
        <v>1.053</v>
      </c>
      <c r="L420" s="18">
        <v>1.8944999999999999</v>
      </c>
      <c r="M420" s="18">
        <v>39</v>
      </c>
      <c r="N420" s="163">
        <v>1.9889999999999999</v>
      </c>
      <c r="O420" s="18">
        <v>22.5</v>
      </c>
      <c r="P420" s="18">
        <v>1.1475</v>
      </c>
      <c r="Q420" s="160">
        <v>160</v>
      </c>
      <c r="R420" s="160">
        <v>105.3</v>
      </c>
      <c r="S420" s="160">
        <v>189.45</v>
      </c>
      <c r="T420" s="18">
        <v>0.29449999999999976</v>
      </c>
      <c r="U420" s="18">
        <v>0.8414999999999999</v>
      </c>
      <c r="V420" s="160">
        <v>-16.5</v>
      </c>
    </row>
    <row r="421" spans="1:22" ht="12.75">
      <c r="A421" s="49"/>
      <c r="B421" s="13">
        <v>23</v>
      </c>
      <c r="C421" s="99" t="s">
        <v>112</v>
      </c>
      <c r="D421" s="37">
        <v>40</v>
      </c>
      <c r="E421" s="37">
        <v>1982</v>
      </c>
      <c r="F421" s="18">
        <v>2252.84</v>
      </c>
      <c r="G421" s="18">
        <v>2252.84</v>
      </c>
      <c r="H421" s="160">
        <v>11.806</v>
      </c>
      <c r="I421" s="18">
        <f>H421</f>
        <v>11.806</v>
      </c>
      <c r="J421" s="18">
        <v>6.4</v>
      </c>
      <c r="K421" s="18">
        <f>I421-N421</f>
        <v>5.89</v>
      </c>
      <c r="L421" s="18">
        <f>I421-P421</f>
        <v>7.2669999999999995</v>
      </c>
      <c r="M421" s="18">
        <v>116</v>
      </c>
      <c r="N421" s="163">
        <f>M421*0.051</f>
        <v>5.9159999999999995</v>
      </c>
      <c r="O421" s="18">
        <v>89</v>
      </c>
      <c r="P421" s="18">
        <f>O421*0.051</f>
        <v>4.539</v>
      </c>
      <c r="Q421" s="160">
        <f>J421*1000/D421</f>
        <v>160</v>
      </c>
      <c r="R421" s="160">
        <f>K421*1000/D421</f>
        <v>147.25</v>
      </c>
      <c r="S421" s="160">
        <f>L421*1000/D421</f>
        <v>181.67499999999998</v>
      </c>
      <c r="T421" s="18">
        <f>L421-J421</f>
        <v>0.8669999999999991</v>
      </c>
      <c r="U421" s="18">
        <f>N421-P421</f>
        <v>1.3769999999999998</v>
      </c>
      <c r="V421" s="160">
        <f>O421-M421</f>
        <v>-27</v>
      </c>
    </row>
    <row r="422" spans="1:22" ht="12.75">
      <c r="A422" s="49"/>
      <c r="B422" s="13">
        <v>24</v>
      </c>
      <c r="C422" s="10" t="s">
        <v>342</v>
      </c>
      <c r="D422" s="37">
        <v>45</v>
      </c>
      <c r="E422" s="37">
        <v>1991</v>
      </c>
      <c r="F422" s="160">
        <v>2317.71</v>
      </c>
      <c r="G422" s="160">
        <v>2317.71</v>
      </c>
      <c r="H422" s="163">
        <v>11.202</v>
      </c>
      <c r="I422" s="18">
        <f>H422</f>
        <v>11.202</v>
      </c>
      <c r="J422" s="18">
        <v>7.2</v>
      </c>
      <c r="K422" s="18">
        <f>I422-N422</f>
        <v>6.561</v>
      </c>
      <c r="L422" s="18">
        <f>I422-P422</f>
        <v>8.142</v>
      </c>
      <c r="M422" s="160">
        <v>91</v>
      </c>
      <c r="N422" s="163">
        <f>M422*0.051</f>
        <v>4.641</v>
      </c>
      <c r="O422" s="160">
        <v>60</v>
      </c>
      <c r="P422" s="18">
        <f>O422*0.051</f>
        <v>3.0599999999999996</v>
      </c>
      <c r="Q422" s="160">
        <f>J422*1000/D422</f>
        <v>160</v>
      </c>
      <c r="R422" s="160">
        <f>K422*1000/D422</f>
        <v>145.8</v>
      </c>
      <c r="S422" s="160">
        <f>L422*1000/D422</f>
        <v>180.9333333333333</v>
      </c>
      <c r="T422" s="18">
        <f>L422-J422</f>
        <v>0.9419999999999993</v>
      </c>
      <c r="U422" s="18">
        <f>N422-P422</f>
        <v>1.5810000000000004</v>
      </c>
      <c r="V422" s="160">
        <f>O422-M422</f>
        <v>-31</v>
      </c>
    </row>
    <row r="423" spans="1:22" ht="12.75">
      <c r="A423" s="49"/>
      <c r="B423" s="13">
        <v>25</v>
      </c>
      <c r="C423" s="10" t="s">
        <v>351</v>
      </c>
      <c r="D423" s="37">
        <v>40</v>
      </c>
      <c r="E423" s="37">
        <v>1991</v>
      </c>
      <c r="F423" s="160">
        <v>2281.19</v>
      </c>
      <c r="G423" s="160">
        <v>2281.19</v>
      </c>
      <c r="H423" s="160">
        <v>10.536</v>
      </c>
      <c r="I423" s="18">
        <f>H423</f>
        <v>10.536</v>
      </c>
      <c r="J423" s="160">
        <v>6.4</v>
      </c>
      <c r="K423" s="18">
        <f>I423-N423</f>
        <v>5.385</v>
      </c>
      <c r="L423" s="18">
        <f>I423-P423</f>
        <v>7.068</v>
      </c>
      <c r="M423" s="160">
        <v>101</v>
      </c>
      <c r="N423" s="163">
        <f>M423*0.051</f>
        <v>5.151</v>
      </c>
      <c r="O423" s="167">
        <v>68</v>
      </c>
      <c r="P423" s="18">
        <f>O423*0.051</f>
        <v>3.468</v>
      </c>
      <c r="Q423" s="160">
        <f>J423*1000/D423</f>
        <v>160</v>
      </c>
      <c r="R423" s="160">
        <f>K423*1000/D423</f>
        <v>134.625</v>
      </c>
      <c r="S423" s="160">
        <f>L423*1000/D423</f>
        <v>176.7</v>
      </c>
      <c r="T423" s="18">
        <f>L423-J423</f>
        <v>0.6679999999999993</v>
      </c>
      <c r="U423" s="18">
        <f>N423-P423</f>
        <v>1.6829999999999998</v>
      </c>
      <c r="V423" s="160">
        <f>O423-M423</f>
        <v>-33</v>
      </c>
    </row>
    <row r="424" spans="1:22" ht="12.75">
      <c r="A424" s="49"/>
      <c r="B424" s="13">
        <v>26</v>
      </c>
      <c r="C424" s="10" t="s">
        <v>356</v>
      </c>
      <c r="D424" s="37">
        <v>10</v>
      </c>
      <c r="E424" s="37">
        <v>1980</v>
      </c>
      <c r="F424" s="160">
        <v>589.39</v>
      </c>
      <c r="G424" s="160">
        <v>468.68</v>
      </c>
      <c r="H424" s="160">
        <v>2.178</v>
      </c>
      <c r="I424" s="18">
        <v>2.178</v>
      </c>
      <c r="J424" s="160">
        <v>1.6</v>
      </c>
      <c r="K424" s="18">
        <v>1.5150000000000001</v>
      </c>
      <c r="L424" s="18">
        <v>1.668</v>
      </c>
      <c r="M424" s="160">
        <v>13</v>
      </c>
      <c r="N424" s="163">
        <v>0.6629999999999999</v>
      </c>
      <c r="O424" s="160">
        <v>10</v>
      </c>
      <c r="P424" s="18">
        <v>0.51</v>
      </c>
      <c r="Q424" s="160">
        <v>160</v>
      </c>
      <c r="R424" s="160">
        <v>151.50000000000003</v>
      </c>
      <c r="S424" s="160">
        <v>166.8</v>
      </c>
      <c r="T424" s="18">
        <v>0.06799999999999984</v>
      </c>
      <c r="U424" s="18">
        <v>0.1529999999999999</v>
      </c>
      <c r="V424" s="160">
        <v>-3</v>
      </c>
    </row>
    <row r="425" spans="1:22" ht="12.75">
      <c r="A425" s="49"/>
      <c r="B425" s="13">
        <v>27</v>
      </c>
      <c r="C425" s="10" t="s">
        <v>357</v>
      </c>
      <c r="D425" s="37">
        <v>11</v>
      </c>
      <c r="E425" s="37">
        <v>1925</v>
      </c>
      <c r="F425" s="160">
        <v>392.63</v>
      </c>
      <c r="G425" s="160">
        <v>326.76</v>
      </c>
      <c r="H425" s="160">
        <v>2.272</v>
      </c>
      <c r="I425" s="18">
        <v>2.272</v>
      </c>
      <c r="J425" s="160">
        <v>1.6</v>
      </c>
      <c r="K425" s="18">
        <v>1.5579999999999998</v>
      </c>
      <c r="L425" s="18">
        <v>2.017</v>
      </c>
      <c r="M425" s="160">
        <v>14</v>
      </c>
      <c r="N425" s="163">
        <v>0.714</v>
      </c>
      <c r="O425" s="160">
        <v>5</v>
      </c>
      <c r="P425" s="18">
        <v>0.255</v>
      </c>
      <c r="Q425" s="160">
        <v>145.45454545454547</v>
      </c>
      <c r="R425" s="160">
        <v>141.63636363636363</v>
      </c>
      <c r="S425" s="160">
        <v>183.36363636363637</v>
      </c>
      <c r="T425" s="18">
        <v>0.4169999999999998</v>
      </c>
      <c r="U425" s="18">
        <v>0.45899999999999996</v>
      </c>
      <c r="V425" s="160">
        <v>-9</v>
      </c>
    </row>
    <row r="426" spans="1:22" ht="12.75">
      <c r="A426" s="49"/>
      <c r="B426" s="13">
        <v>28</v>
      </c>
      <c r="C426" s="10" t="s">
        <v>380</v>
      </c>
      <c r="D426" s="37">
        <v>60</v>
      </c>
      <c r="E426" s="37">
        <v>1991</v>
      </c>
      <c r="F426" s="159">
        <v>2256.82</v>
      </c>
      <c r="G426" s="159">
        <v>2256.82</v>
      </c>
      <c r="H426" s="160">
        <v>9.183</v>
      </c>
      <c r="I426" s="160">
        <v>3.99</v>
      </c>
      <c r="J426" s="160">
        <v>5.19</v>
      </c>
      <c r="K426" s="160">
        <v>4.6185</v>
      </c>
      <c r="L426" s="160">
        <v>5.19309</v>
      </c>
      <c r="M426" s="160">
        <v>85</v>
      </c>
      <c r="N426" s="160">
        <v>4.5645</v>
      </c>
      <c r="O426" s="160">
        <v>74.3</v>
      </c>
      <c r="P426" s="160">
        <v>3.9899099999999996</v>
      </c>
      <c r="Q426" s="160">
        <v>86.5</v>
      </c>
      <c r="R426" s="160">
        <v>76.975</v>
      </c>
      <c r="S426" s="160">
        <v>86.5515</v>
      </c>
      <c r="T426" s="18">
        <v>0.003089999999999371</v>
      </c>
      <c r="U426" s="18">
        <v>0.5745900000000002</v>
      </c>
      <c r="V426" s="18">
        <v>-10.700000000000003</v>
      </c>
    </row>
    <row r="427" spans="1:22" ht="12.75">
      <c r="A427" s="49"/>
      <c r="B427" s="13">
        <v>29</v>
      </c>
      <c r="C427" s="10" t="s">
        <v>381</v>
      </c>
      <c r="D427" s="37">
        <v>30</v>
      </c>
      <c r="E427" s="37">
        <v>1982</v>
      </c>
      <c r="F427" s="159">
        <v>1583.57</v>
      </c>
      <c r="G427" s="159">
        <v>1583.57</v>
      </c>
      <c r="H427" s="160">
        <v>4.9</v>
      </c>
      <c r="I427" s="160">
        <v>2.09</v>
      </c>
      <c r="J427" s="160">
        <v>2.81</v>
      </c>
      <c r="K427" s="160">
        <v>2.6983000000000006</v>
      </c>
      <c r="L427" s="160">
        <v>2.8137550000000005</v>
      </c>
      <c r="M427" s="160">
        <v>41</v>
      </c>
      <c r="N427" s="160">
        <v>2.2016999999999998</v>
      </c>
      <c r="O427" s="160">
        <v>38.85</v>
      </c>
      <c r="P427" s="160">
        <v>2.086245</v>
      </c>
      <c r="Q427" s="160">
        <v>93.66666666666667</v>
      </c>
      <c r="R427" s="160">
        <v>89.94333333333336</v>
      </c>
      <c r="S427" s="160">
        <v>93.79183333333336</v>
      </c>
      <c r="T427" s="18">
        <v>0.003755000000000397</v>
      </c>
      <c r="U427" s="18">
        <v>0.11545499999999986</v>
      </c>
      <c r="V427" s="18">
        <v>-2.1499999999999986</v>
      </c>
    </row>
    <row r="428" spans="1:22" ht="12.75">
      <c r="A428" s="49"/>
      <c r="B428" s="13">
        <v>30</v>
      </c>
      <c r="C428" s="99" t="s">
        <v>401</v>
      </c>
      <c r="D428" s="37">
        <v>12</v>
      </c>
      <c r="E428" s="37">
        <v>1986</v>
      </c>
      <c r="F428" s="159">
        <v>732.89</v>
      </c>
      <c r="G428" s="159">
        <v>732.89</v>
      </c>
      <c r="H428" s="160">
        <v>3</v>
      </c>
      <c r="I428" s="160">
        <v>1.13</v>
      </c>
      <c r="J428" s="160">
        <v>1.87</v>
      </c>
      <c r="K428" s="160">
        <v>1.8186</v>
      </c>
      <c r="L428" s="160">
        <v>1.8723</v>
      </c>
      <c r="M428" s="160">
        <v>22</v>
      </c>
      <c r="N428" s="160">
        <v>1.1814</v>
      </c>
      <c r="O428" s="160">
        <v>21</v>
      </c>
      <c r="P428" s="160">
        <v>1.1277</v>
      </c>
      <c r="Q428" s="160">
        <v>155.83333333333334</v>
      </c>
      <c r="R428" s="160">
        <v>151.54999999999998</v>
      </c>
      <c r="S428" s="160">
        <v>156.025</v>
      </c>
      <c r="T428" s="18">
        <v>0.0022999999999999687</v>
      </c>
      <c r="U428" s="18">
        <v>0.05370000000000008</v>
      </c>
      <c r="V428" s="18">
        <v>-1</v>
      </c>
    </row>
    <row r="429" spans="1:22" ht="12.75">
      <c r="A429" s="49"/>
      <c r="B429" s="13">
        <v>31</v>
      </c>
      <c r="C429" s="10" t="s">
        <v>402</v>
      </c>
      <c r="D429" s="37">
        <v>24</v>
      </c>
      <c r="E429" s="184">
        <v>1993</v>
      </c>
      <c r="F429" s="159">
        <v>1351.27</v>
      </c>
      <c r="G429" s="159">
        <v>1351.27</v>
      </c>
      <c r="H429" s="160">
        <v>5.8</v>
      </c>
      <c r="I429" s="160">
        <v>1.8</v>
      </c>
      <c r="J429" s="160">
        <v>3.84</v>
      </c>
      <c r="K429" s="160">
        <v>3.7594</v>
      </c>
      <c r="L429" s="160">
        <v>4.00105</v>
      </c>
      <c r="M429" s="160">
        <v>38</v>
      </c>
      <c r="N429" s="160">
        <v>2.0406</v>
      </c>
      <c r="O429" s="160">
        <v>33.5</v>
      </c>
      <c r="P429" s="160">
        <v>1.7989499999999998</v>
      </c>
      <c r="Q429" s="160">
        <v>160</v>
      </c>
      <c r="R429" s="160">
        <v>156.64166666666665</v>
      </c>
      <c r="S429" s="160">
        <v>166.71041666666667</v>
      </c>
      <c r="T429" s="18">
        <v>0.16105000000000036</v>
      </c>
      <c r="U429" s="18">
        <v>0.24165000000000014</v>
      </c>
      <c r="V429" s="18">
        <v>-4.5</v>
      </c>
    </row>
    <row r="430" spans="1:22" ht="12.75">
      <c r="A430" s="49"/>
      <c r="B430" s="13">
        <v>32</v>
      </c>
      <c r="C430" s="10" t="s">
        <v>403</v>
      </c>
      <c r="D430" s="37">
        <v>45</v>
      </c>
      <c r="E430" s="184">
        <v>1976</v>
      </c>
      <c r="F430" s="159">
        <v>2332.55</v>
      </c>
      <c r="G430" s="159">
        <v>2332.55</v>
      </c>
      <c r="H430" s="160">
        <v>10.314</v>
      </c>
      <c r="I430" s="160">
        <v>3.01</v>
      </c>
      <c r="J430" s="160">
        <v>7.2</v>
      </c>
      <c r="K430" s="160">
        <v>6.8235</v>
      </c>
      <c r="L430" s="160">
        <v>7.3068</v>
      </c>
      <c r="M430" s="160">
        <v>65</v>
      </c>
      <c r="N430" s="160">
        <v>3.4905</v>
      </c>
      <c r="O430" s="160">
        <v>56</v>
      </c>
      <c r="P430" s="160">
        <v>3.0072</v>
      </c>
      <c r="Q430" s="160">
        <v>160</v>
      </c>
      <c r="R430" s="160">
        <v>151.63333333333333</v>
      </c>
      <c r="S430" s="160">
        <v>162.37333333333333</v>
      </c>
      <c r="T430" s="18">
        <v>0.10679999999999978</v>
      </c>
      <c r="U430" s="18">
        <v>0.48329999999999984</v>
      </c>
      <c r="V430" s="18">
        <v>-9</v>
      </c>
    </row>
    <row r="431" spans="1:22" ht="12.75">
      <c r="A431" s="49"/>
      <c r="B431" s="13">
        <v>33</v>
      </c>
      <c r="C431" s="193" t="s">
        <v>417</v>
      </c>
      <c r="D431" s="98">
        <v>20</v>
      </c>
      <c r="E431" s="185">
        <v>1971</v>
      </c>
      <c r="F431" s="166">
        <v>968.82</v>
      </c>
      <c r="G431" s="166">
        <v>968.82</v>
      </c>
      <c r="H431" s="163">
        <v>5.423</v>
      </c>
      <c r="I431" s="18">
        <f>H431</f>
        <v>5.423</v>
      </c>
      <c r="J431" s="191">
        <v>3.2</v>
      </c>
      <c r="K431" s="18">
        <f>I431-N431</f>
        <v>3.06833</v>
      </c>
      <c r="L431" s="18">
        <f>I431-P431</f>
        <v>4.4027</v>
      </c>
      <c r="M431" s="27">
        <v>46.17</v>
      </c>
      <c r="N431" s="163">
        <f>M431*0.051</f>
        <v>2.35467</v>
      </c>
      <c r="O431" s="160">
        <v>19</v>
      </c>
      <c r="P431" s="18">
        <f>O431*0.0537</f>
        <v>1.0203</v>
      </c>
      <c r="Q431" s="160">
        <f>J431*1000/D431</f>
        <v>160</v>
      </c>
      <c r="R431" s="160">
        <f>K431*1000/D431</f>
        <v>153.41649999999998</v>
      </c>
      <c r="S431" s="160">
        <f>L431*1000/D431</f>
        <v>220.13500000000005</v>
      </c>
      <c r="T431" s="18">
        <f>L431-J431</f>
        <v>1.2027</v>
      </c>
      <c r="U431" s="18">
        <f>N431-P431</f>
        <v>1.33437</v>
      </c>
      <c r="V431" s="160">
        <f>O431-M431</f>
        <v>-27.17</v>
      </c>
    </row>
    <row r="432" spans="1:22" ht="12.75">
      <c r="A432" s="49"/>
      <c r="B432" s="13">
        <v>34</v>
      </c>
      <c r="C432" s="99" t="s">
        <v>418</v>
      </c>
      <c r="D432" s="37">
        <v>23</v>
      </c>
      <c r="E432" s="184">
        <v>1974</v>
      </c>
      <c r="F432" s="159">
        <v>1064.69</v>
      </c>
      <c r="G432" s="159">
        <v>1064.69</v>
      </c>
      <c r="H432" s="163">
        <v>5.14</v>
      </c>
      <c r="I432" s="18">
        <v>5.14</v>
      </c>
      <c r="J432" s="168">
        <v>3.1984</v>
      </c>
      <c r="K432" s="18">
        <v>3.2968599999999997</v>
      </c>
      <c r="L432" s="18">
        <v>3.529</v>
      </c>
      <c r="M432" s="160">
        <v>36.14</v>
      </c>
      <c r="N432" s="163">
        <v>1.84314</v>
      </c>
      <c r="O432" s="167">
        <v>30</v>
      </c>
      <c r="P432" s="18">
        <v>1.611</v>
      </c>
      <c r="Q432" s="160">
        <v>139.0608695652174</v>
      </c>
      <c r="R432" s="160">
        <v>143.34173913043477</v>
      </c>
      <c r="S432" s="160">
        <v>153.43478260869566</v>
      </c>
      <c r="T432" s="18">
        <v>0.3306</v>
      </c>
      <c r="U432" s="18">
        <v>0.23214</v>
      </c>
      <c r="V432" s="160">
        <v>-6.140000000000001</v>
      </c>
    </row>
    <row r="433" spans="1:22" ht="12.75">
      <c r="A433" s="49"/>
      <c r="B433" s="13">
        <v>35</v>
      </c>
      <c r="C433" s="99" t="s">
        <v>419</v>
      </c>
      <c r="D433" s="37">
        <v>8</v>
      </c>
      <c r="E433" s="184">
        <v>1974</v>
      </c>
      <c r="F433" s="159">
        <v>1570.57</v>
      </c>
      <c r="G433" s="159">
        <v>1570.57</v>
      </c>
      <c r="H433" s="163">
        <v>1.183</v>
      </c>
      <c r="I433" s="18">
        <v>1.183</v>
      </c>
      <c r="J433" s="168">
        <v>0.64</v>
      </c>
      <c r="K433" s="18">
        <v>0.673</v>
      </c>
      <c r="L433" s="18">
        <v>0.6460000000000001</v>
      </c>
      <c r="M433" s="160">
        <v>10</v>
      </c>
      <c r="N433" s="163">
        <v>0.51</v>
      </c>
      <c r="O433" s="160">
        <v>10</v>
      </c>
      <c r="P433" s="18">
        <v>0.5369999999999999</v>
      </c>
      <c r="Q433" s="160">
        <v>80</v>
      </c>
      <c r="R433" s="160">
        <v>84.125</v>
      </c>
      <c r="S433" s="160">
        <v>80.75000000000001</v>
      </c>
      <c r="T433" s="18">
        <v>0.006000000000000116</v>
      </c>
      <c r="U433" s="18">
        <v>-0.026999999999999913</v>
      </c>
      <c r="V433" s="160">
        <v>0</v>
      </c>
    </row>
    <row r="434" spans="1:22" ht="12.75">
      <c r="A434" s="49"/>
      <c r="B434" s="13">
        <v>36</v>
      </c>
      <c r="C434" s="99" t="s">
        <v>420</v>
      </c>
      <c r="D434" s="37">
        <v>20</v>
      </c>
      <c r="E434" s="184">
        <v>1977</v>
      </c>
      <c r="F434" s="159">
        <v>1058.36</v>
      </c>
      <c r="G434" s="159">
        <v>1058.36</v>
      </c>
      <c r="H434" s="163">
        <v>6.27</v>
      </c>
      <c r="I434" s="18">
        <v>6.27</v>
      </c>
      <c r="J434" s="168">
        <v>3.2</v>
      </c>
      <c r="K434" s="18">
        <v>3.4139999999999997</v>
      </c>
      <c r="L434" s="18">
        <v>4.4441999999999995</v>
      </c>
      <c r="M434" s="160">
        <v>56</v>
      </c>
      <c r="N434" s="163">
        <v>2.856</v>
      </c>
      <c r="O434" s="160">
        <v>34</v>
      </c>
      <c r="P434" s="18">
        <v>1.8257999999999999</v>
      </c>
      <c r="Q434" s="160">
        <v>160</v>
      </c>
      <c r="R434" s="160">
        <v>170.7</v>
      </c>
      <c r="S434" s="160">
        <v>222.20999999999998</v>
      </c>
      <c r="T434" s="18">
        <v>1.2441999999999993</v>
      </c>
      <c r="U434" s="18">
        <v>1.0302</v>
      </c>
      <c r="V434" s="160">
        <v>-22</v>
      </c>
    </row>
    <row r="435" spans="1:22" ht="12.75">
      <c r="A435" s="49"/>
      <c r="B435" s="13">
        <v>37</v>
      </c>
      <c r="C435" s="99" t="s">
        <v>421</v>
      </c>
      <c r="D435" s="37">
        <v>14</v>
      </c>
      <c r="E435" s="37">
        <v>1977</v>
      </c>
      <c r="F435" s="159">
        <v>713.48</v>
      </c>
      <c r="G435" s="159">
        <v>713.48</v>
      </c>
      <c r="H435" s="163">
        <v>3.66</v>
      </c>
      <c r="I435" s="18">
        <v>3.66</v>
      </c>
      <c r="J435" s="168">
        <v>1.829662</v>
      </c>
      <c r="K435" s="18">
        <v>2.0280000000000005</v>
      </c>
      <c r="L435" s="18">
        <v>1.9953000000000003</v>
      </c>
      <c r="M435" s="160">
        <v>32</v>
      </c>
      <c r="N435" s="163">
        <v>1.632</v>
      </c>
      <c r="O435" s="160">
        <v>31</v>
      </c>
      <c r="P435" s="18">
        <v>1.6646999999999998</v>
      </c>
      <c r="Q435" s="160">
        <v>130.69014285714283</v>
      </c>
      <c r="R435" s="160">
        <v>144.8571428571429</v>
      </c>
      <c r="S435" s="160">
        <v>142.52142857142857</v>
      </c>
      <c r="T435" s="18">
        <v>0.1656380000000004</v>
      </c>
      <c r="U435" s="18">
        <v>-0.03269999999999995</v>
      </c>
      <c r="V435" s="160">
        <v>-1</v>
      </c>
    </row>
    <row r="436" spans="1:22" ht="12.75">
      <c r="A436" s="49"/>
      <c r="B436" s="13">
        <v>38</v>
      </c>
      <c r="C436" s="61" t="s">
        <v>422</v>
      </c>
      <c r="D436" s="37">
        <v>62</v>
      </c>
      <c r="E436" s="37">
        <v>1971</v>
      </c>
      <c r="F436" s="159">
        <v>2846.88</v>
      </c>
      <c r="G436" s="159">
        <v>2846.88</v>
      </c>
      <c r="H436" s="163">
        <v>16.024</v>
      </c>
      <c r="I436" s="18">
        <v>16.024</v>
      </c>
      <c r="J436" s="168">
        <v>8.96</v>
      </c>
      <c r="K436" s="18">
        <v>9.139510000000001</v>
      </c>
      <c r="L436" s="18">
        <v>10.1707</v>
      </c>
      <c r="M436" s="160">
        <v>134.99</v>
      </c>
      <c r="N436" s="163">
        <v>6.88449</v>
      </c>
      <c r="O436" s="160">
        <v>109</v>
      </c>
      <c r="P436" s="18">
        <v>5.8533</v>
      </c>
      <c r="Q436" s="160">
        <v>144.51612903225808</v>
      </c>
      <c r="R436" s="160">
        <v>147.41145161290325</v>
      </c>
      <c r="S436" s="160">
        <v>164.0435483870968</v>
      </c>
      <c r="T436" s="18">
        <v>1.2106999999999992</v>
      </c>
      <c r="U436" s="18">
        <v>1.0311900000000005</v>
      </c>
      <c r="V436" s="160">
        <v>-25.99000000000001</v>
      </c>
    </row>
    <row r="437" spans="1:22" ht="12.75">
      <c r="A437" s="49"/>
      <c r="B437" s="13">
        <v>39</v>
      </c>
      <c r="C437" s="99" t="s">
        <v>424</v>
      </c>
      <c r="D437" s="37">
        <v>24</v>
      </c>
      <c r="E437" s="37">
        <v>1970</v>
      </c>
      <c r="F437" s="18">
        <v>1372.99</v>
      </c>
      <c r="G437" s="18">
        <v>1372.99</v>
      </c>
      <c r="H437" s="163">
        <v>7.071</v>
      </c>
      <c r="I437" s="18">
        <f>H437</f>
        <v>7.071</v>
      </c>
      <c r="J437" s="168">
        <v>3.76</v>
      </c>
      <c r="K437" s="18">
        <f>I437-N437</f>
        <v>2.3790000000000004</v>
      </c>
      <c r="L437" s="18">
        <f>I437-P437</f>
        <v>4.0796952</v>
      </c>
      <c r="M437" s="18">
        <v>92</v>
      </c>
      <c r="N437" s="163">
        <f>M437*0.051</f>
        <v>4.691999999999999</v>
      </c>
      <c r="O437" s="18">
        <v>55.704</v>
      </c>
      <c r="P437" s="18">
        <f>O437*0.0537</f>
        <v>2.9913048</v>
      </c>
      <c r="Q437" s="160">
        <f>J437*1000/D437</f>
        <v>156.66666666666666</v>
      </c>
      <c r="R437" s="160">
        <f>K437*1000/D437</f>
        <v>99.12500000000001</v>
      </c>
      <c r="S437" s="160">
        <f>L437*1000/D437</f>
        <v>169.98729999999998</v>
      </c>
      <c r="T437" s="18">
        <f>L437-J437</f>
        <v>0.31969519999999996</v>
      </c>
      <c r="U437" s="18">
        <f>N437-P437</f>
        <v>1.7006951999999993</v>
      </c>
      <c r="V437" s="160">
        <f>O437-M437</f>
        <v>-36.296</v>
      </c>
    </row>
    <row r="438" spans="1:22" ht="12.75">
      <c r="A438" s="49"/>
      <c r="B438" s="13">
        <v>40</v>
      </c>
      <c r="C438" s="61" t="s">
        <v>481</v>
      </c>
      <c r="D438" s="100">
        <v>21</v>
      </c>
      <c r="E438" s="40" t="s">
        <v>25</v>
      </c>
      <c r="F438" s="170">
        <v>1648.62</v>
      </c>
      <c r="G438" s="170">
        <v>1648.62</v>
      </c>
      <c r="H438" s="170">
        <v>5.14</v>
      </c>
      <c r="I438" s="18">
        <v>5.14</v>
      </c>
      <c r="J438" s="160">
        <v>3.2</v>
      </c>
      <c r="K438" s="18">
        <v>2.3897199999999996</v>
      </c>
      <c r="L438" s="18">
        <v>3.4401154</v>
      </c>
      <c r="M438" s="170">
        <v>52</v>
      </c>
      <c r="N438" s="163">
        <v>2.75028</v>
      </c>
      <c r="O438" s="170">
        <v>32.14</v>
      </c>
      <c r="P438" s="18">
        <v>1.6998846</v>
      </c>
      <c r="Q438" s="160">
        <v>152.38095238095238</v>
      </c>
      <c r="R438" s="160">
        <v>113.79619047619046</v>
      </c>
      <c r="S438" s="160">
        <v>163.81501904761905</v>
      </c>
      <c r="T438" s="18">
        <v>0.24011539999999965</v>
      </c>
      <c r="U438" s="18">
        <v>1.0503954</v>
      </c>
      <c r="V438" s="160">
        <v>-19.86</v>
      </c>
    </row>
    <row r="439" spans="1:22" ht="12.75">
      <c r="A439" s="49"/>
      <c r="B439" s="13">
        <v>41</v>
      </c>
      <c r="C439" s="61" t="s">
        <v>482</v>
      </c>
      <c r="D439" s="100">
        <v>40</v>
      </c>
      <c r="E439" s="40" t="s">
        <v>25</v>
      </c>
      <c r="F439" s="170">
        <v>2231.59</v>
      </c>
      <c r="G439" s="170">
        <v>2231.59</v>
      </c>
      <c r="H439" s="170">
        <v>10.6</v>
      </c>
      <c r="I439" s="18">
        <v>10.6</v>
      </c>
      <c r="J439" s="160">
        <v>6.4</v>
      </c>
      <c r="K439" s="18">
        <v>5.89279</v>
      </c>
      <c r="L439" s="18">
        <v>7.942277499999999</v>
      </c>
      <c r="M439" s="170">
        <v>89</v>
      </c>
      <c r="N439" s="163">
        <v>4.70721</v>
      </c>
      <c r="O439" s="170">
        <v>50.25</v>
      </c>
      <c r="P439" s="18">
        <v>2.6577224999999998</v>
      </c>
      <c r="Q439" s="160">
        <v>160</v>
      </c>
      <c r="R439" s="160">
        <v>147.31975</v>
      </c>
      <c r="S439" s="160">
        <v>198.55693749999998</v>
      </c>
      <c r="T439" s="18">
        <v>1.542277499999999</v>
      </c>
      <c r="U439" s="18">
        <v>2.0494875</v>
      </c>
      <c r="V439" s="160">
        <v>-38.75</v>
      </c>
    </row>
    <row r="440" spans="1:22" ht="12.75">
      <c r="A440" s="49"/>
      <c r="B440" s="13">
        <v>42</v>
      </c>
      <c r="C440" s="101" t="s">
        <v>490</v>
      </c>
      <c r="D440" s="100">
        <v>29</v>
      </c>
      <c r="E440" s="40" t="s">
        <v>25</v>
      </c>
      <c r="F440" s="170">
        <v>1214.25</v>
      </c>
      <c r="G440" s="170">
        <v>824.98</v>
      </c>
      <c r="H440" s="170">
        <v>7.21</v>
      </c>
      <c r="I440" s="18">
        <f>H440</f>
        <v>7.21</v>
      </c>
      <c r="J440" s="163">
        <v>4.49</v>
      </c>
      <c r="K440" s="18">
        <f>I440-N440</f>
        <v>4.24816</v>
      </c>
      <c r="L440" s="18">
        <f>I440-P440</f>
        <v>4.8749065</v>
      </c>
      <c r="M440" s="170">
        <v>56</v>
      </c>
      <c r="N440" s="163">
        <f>M440*0.05289</f>
        <v>2.96184</v>
      </c>
      <c r="O440" s="170">
        <v>44.15</v>
      </c>
      <c r="P440" s="18">
        <f>O440*0.05289</f>
        <v>2.3350934999999997</v>
      </c>
      <c r="Q440" s="160">
        <f>J440*1000/D440</f>
        <v>154.82758620689654</v>
      </c>
      <c r="R440" s="160">
        <f>K440*1000/D440</f>
        <v>146.488275862069</v>
      </c>
      <c r="S440" s="160">
        <f>L440*1000/D440</f>
        <v>168.10022413793104</v>
      </c>
      <c r="T440" s="18">
        <f>L440-J440</f>
        <v>0.3849064999999996</v>
      </c>
      <c r="U440" s="18">
        <f>N440-P440</f>
        <v>0.6267465000000003</v>
      </c>
      <c r="V440" s="160">
        <f>O440-M440</f>
        <v>-11.850000000000001</v>
      </c>
    </row>
    <row r="441" spans="1:22" ht="12.75">
      <c r="A441" s="49"/>
      <c r="B441" s="13">
        <v>43</v>
      </c>
      <c r="C441" s="10" t="s">
        <v>498</v>
      </c>
      <c r="D441" s="37">
        <v>12</v>
      </c>
      <c r="E441" s="37">
        <v>1963</v>
      </c>
      <c r="F441" s="159">
        <v>532.45</v>
      </c>
      <c r="G441" s="159">
        <v>532.45</v>
      </c>
      <c r="H441" s="18">
        <v>1.63</v>
      </c>
      <c r="I441" s="18">
        <v>1.63</v>
      </c>
      <c r="J441" s="163">
        <v>1.92</v>
      </c>
      <c r="K441" s="168">
        <f>I441-N441</f>
        <v>0.6829999999999999</v>
      </c>
      <c r="L441" s="168">
        <f>I441-P441</f>
        <v>1.1469999999999998</v>
      </c>
      <c r="M441" s="160">
        <v>17</v>
      </c>
      <c r="N441" s="163">
        <v>0.947</v>
      </c>
      <c r="O441" s="18">
        <v>8.67</v>
      </c>
      <c r="P441" s="163">
        <v>0.483</v>
      </c>
      <c r="Q441" s="163">
        <v>0.063</v>
      </c>
      <c r="R441" s="171">
        <f>K441/D441</f>
        <v>0.056916666666666664</v>
      </c>
      <c r="S441" s="163">
        <f>L441/D441</f>
        <v>0.09558333333333331</v>
      </c>
      <c r="T441" s="168">
        <f>L441-J441</f>
        <v>-0.7730000000000001</v>
      </c>
      <c r="U441" s="163">
        <f>N441-P441</f>
        <v>0.46399999999999997</v>
      </c>
      <c r="V441" s="160">
        <f>O441-M441</f>
        <v>-8.33</v>
      </c>
    </row>
    <row r="442" spans="1:22" ht="12.75">
      <c r="A442" s="49"/>
      <c r="B442" s="13">
        <v>44</v>
      </c>
      <c r="C442" s="10" t="s">
        <v>507</v>
      </c>
      <c r="D442" s="37">
        <v>55</v>
      </c>
      <c r="E442" s="37">
        <v>1967</v>
      </c>
      <c r="F442" s="159">
        <v>2608.47</v>
      </c>
      <c r="G442" s="159">
        <v>2608.47</v>
      </c>
      <c r="H442" s="18">
        <v>12.5</v>
      </c>
      <c r="I442" s="18">
        <v>12.5</v>
      </c>
      <c r="J442" s="163">
        <v>8.8</v>
      </c>
      <c r="K442" s="168">
        <f>I442-N442</f>
        <v>7.376</v>
      </c>
      <c r="L442" s="168">
        <f>I442-P442</f>
        <v>9.604</v>
      </c>
      <c r="M442" s="160">
        <v>92</v>
      </c>
      <c r="N442" s="163">
        <v>5.124</v>
      </c>
      <c r="O442" s="160">
        <v>52</v>
      </c>
      <c r="P442" s="163">
        <v>2.896</v>
      </c>
      <c r="Q442" s="163">
        <f>J442/D442</f>
        <v>0.16</v>
      </c>
      <c r="R442" s="171">
        <f>K442/D442</f>
        <v>0.13410909090909093</v>
      </c>
      <c r="S442" s="163">
        <f>L442/D442</f>
        <v>0.1746181818181818</v>
      </c>
      <c r="T442" s="168">
        <f>L442-J442</f>
        <v>0.8039999999999985</v>
      </c>
      <c r="U442" s="163">
        <f>N442-P442</f>
        <v>2.2279999999999998</v>
      </c>
      <c r="V442" s="160">
        <f>O442-M442</f>
        <v>-40</v>
      </c>
    </row>
    <row r="443" spans="1:22" ht="12.75">
      <c r="A443" s="49"/>
      <c r="B443" s="13">
        <v>45</v>
      </c>
      <c r="C443" s="10" t="s">
        <v>508</v>
      </c>
      <c r="D443" s="37">
        <v>60</v>
      </c>
      <c r="E443" s="184">
        <v>1968</v>
      </c>
      <c r="F443" s="18">
        <v>2726.22</v>
      </c>
      <c r="G443" s="18">
        <v>2726.22</v>
      </c>
      <c r="H443" s="18">
        <v>13.1</v>
      </c>
      <c r="I443" s="18">
        <v>13.1</v>
      </c>
      <c r="J443" s="163">
        <v>9.6</v>
      </c>
      <c r="K443" s="168">
        <f>I443-N443</f>
        <v>6.582999999999999</v>
      </c>
      <c r="L443" s="168">
        <f>I443-P443</f>
        <v>9.647</v>
      </c>
      <c r="M443" s="160">
        <v>117</v>
      </c>
      <c r="N443" s="163">
        <v>6.517</v>
      </c>
      <c r="O443" s="160">
        <v>62</v>
      </c>
      <c r="P443" s="163">
        <v>3.453</v>
      </c>
      <c r="Q443" s="163">
        <f>J443/D443</f>
        <v>0.16</v>
      </c>
      <c r="R443" s="171">
        <f>K443/D443</f>
        <v>0.10971666666666666</v>
      </c>
      <c r="S443" s="163">
        <f>L443/D443</f>
        <v>0.16078333333333333</v>
      </c>
      <c r="T443" s="168">
        <f>L443-J443</f>
        <v>0.0470000000000006</v>
      </c>
      <c r="U443" s="163">
        <f>N443-P443</f>
        <v>3.0640000000000005</v>
      </c>
      <c r="V443" s="160">
        <f>O443-M443</f>
        <v>-55</v>
      </c>
    </row>
    <row r="444" spans="1:22" ht="12.75">
      <c r="A444" s="49"/>
      <c r="B444" s="13">
        <v>46</v>
      </c>
      <c r="C444" s="10" t="s">
        <v>509</v>
      </c>
      <c r="D444" s="37">
        <v>85</v>
      </c>
      <c r="E444" s="184">
        <v>1970</v>
      </c>
      <c r="F444" s="18">
        <v>3789.83</v>
      </c>
      <c r="G444" s="18">
        <v>3789.83</v>
      </c>
      <c r="H444" s="18">
        <v>19</v>
      </c>
      <c r="I444" s="18">
        <v>19</v>
      </c>
      <c r="J444" s="163">
        <v>13.6</v>
      </c>
      <c r="K444" s="168">
        <f>I444-N444</f>
        <v>11.982</v>
      </c>
      <c r="L444" s="168">
        <f>I444-P444</f>
        <v>13.652999999999999</v>
      </c>
      <c r="M444" s="160">
        <v>126</v>
      </c>
      <c r="N444" s="163">
        <v>7.018</v>
      </c>
      <c r="O444" s="160">
        <v>96</v>
      </c>
      <c r="P444" s="18">
        <v>5.347</v>
      </c>
      <c r="Q444" s="163">
        <f>J444/D444</f>
        <v>0.16</v>
      </c>
      <c r="R444" s="171">
        <f>K444/D444</f>
        <v>0.14096470588235294</v>
      </c>
      <c r="S444" s="163">
        <f>L444/D444</f>
        <v>0.1606235294117647</v>
      </c>
      <c r="T444" s="168">
        <f>L444-J444</f>
        <v>0.05299999999999905</v>
      </c>
      <c r="U444" s="163">
        <f>N444-P444</f>
        <v>1.6709999999999994</v>
      </c>
      <c r="V444" s="160">
        <f>O444-M444</f>
        <v>-30</v>
      </c>
    </row>
    <row r="445" spans="1:22" ht="12.75">
      <c r="A445" s="49"/>
      <c r="B445" s="13">
        <v>47</v>
      </c>
      <c r="C445" s="10" t="s">
        <v>510</v>
      </c>
      <c r="D445" s="37">
        <v>85</v>
      </c>
      <c r="E445" s="184">
        <v>1970</v>
      </c>
      <c r="F445" s="18">
        <v>3839.76</v>
      </c>
      <c r="G445" s="172">
        <v>3839.76</v>
      </c>
      <c r="H445" s="18">
        <v>18.4</v>
      </c>
      <c r="I445" s="18">
        <v>18.4</v>
      </c>
      <c r="J445" s="163">
        <v>13.6</v>
      </c>
      <c r="K445" s="168">
        <f>I445-N445</f>
        <v>11.549</v>
      </c>
      <c r="L445" s="168">
        <f>I445-P445</f>
        <v>13.665999999999999</v>
      </c>
      <c r="M445" s="160">
        <v>123</v>
      </c>
      <c r="N445" s="163">
        <v>6.851</v>
      </c>
      <c r="O445" s="160">
        <v>85</v>
      </c>
      <c r="P445" s="163">
        <v>4.734</v>
      </c>
      <c r="Q445" s="163">
        <f>J445/D445</f>
        <v>0.16</v>
      </c>
      <c r="R445" s="171">
        <f>K445/D445</f>
        <v>0.1358705882352941</v>
      </c>
      <c r="S445" s="163">
        <f>L445/D445</f>
        <v>0.16077647058823527</v>
      </c>
      <c r="T445" s="168">
        <f>L445-J445</f>
        <v>0.06599999999999895</v>
      </c>
      <c r="U445" s="163">
        <f>N445-P445</f>
        <v>2.117</v>
      </c>
      <c r="V445" s="160">
        <f>O445-M445</f>
        <v>-38</v>
      </c>
    </row>
    <row r="446" spans="1:22" ht="12.75">
      <c r="A446" s="49"/>
      <c r="B446" s="13">
        <v>48</v>
      </c>
      <c r="C446" s="102" t="s">
        <v>511</v>
      </c>
      <c r="D446" s="37">
        <v>60</v>
      </c>
      <c r="E446" s="184">
        <v>1968</v>
      </c>
      <c r="F446" s="18">
        <v>2731.74</v>
      </c>
      <c r="G446" s="18">
        <v>2731.74</v>
      </c>
      <c r="H446" s="18">
        <v>13</v>
      </c>
      <c r="I446" s="18">
        <v>13</v>
      </c>
      <c r="J446" s="163">
        <v>9.6</v>
      </c>
      <c r="K446" s="168">
        <f aca="true" t="shared" si="213" ref="K446:K451">I446-N446</f>
        <v>6.539</v>
      </c>
      <c r="L446" s="168">
        <f aca="true" t="shared" si="214" ref="L446:L451">I446-P446</f>
        <v>9.769</v>
      </c>
      <c r="M446" s="160">
        <v>116</v>
      </c>
      <c r="N446" s="163">
        <v>6.461</v>
      </c>
      <c r="O446" s="160">
        <v>58</v>
      </c>
      <c r="P446" s="163">
        <v>3.231</v>
      </c>
      <c r="Q446" s="163">
        <f>J446/D446</f>
        <v>0.16</v>
      </c>
      <c r="R446" s="171">
        <f>K446/D446</f>
        <v>0.10898333333333333</v>
      </c>
      <c r="S446" s="163">
        <f>L446/D446</f>
        <v>0.16281666666666667</v>
      </c>
      <c r="T446" s="168">
        <f aca="true" t="shared" si="215" ref="T446:T451">L446-J446</f>
        <v>0.16900000000000048</v>
      </c>
      <c r="U446" s="163">
        <f aca="true" t="shared" si="216" ref="U446:U451">N446-P446</f>
        <v>3.2300000000000004</v>
      </c>
      <c r="V446" s="160">
        <f aca="true" t="shared" si="217" ref="V446:V451">O446-M446</f>
        <v>-58</v>
      </c>
    </row>
    <row r="447" spans="1:22" ht="12.75">
      <c r="A447" s="49"/>
      <c r="B447" s="13">
        <v>49</v>
      </c>
      <c r="C447" s="102" t="s">
        <v>512</v>
      </c>
      <c r="D447" s="37">
        <v>50</v>
      </c>
      <c r="E447" s="184">
        <v>1988</v>
      </c>
      <c r="F447" s="18">
        <v>2419.63</v>
      </c>
      <c r="G447" s="18">
        <v>2419.63</v>
      </c>
      <c r="H447" s="18">
        <v>11.3</v>
      </c>
      <c r="I447" s="173">
        <v>11.3</v>
      </c>
      <c r="J447" s="163">
        <v>8</v>
      </c>
      <c r="K447" s="168">
        <f t="shared" si="213"/>
        <v>6.621</v>
      </c>
      <c r="L447" s="168">
        <f t="shared" si="214"/>
        <v>8.014000000000001</v>
      </c>
      <c r="M447" s="160">
        <v>84</v>
      </c>
      <c r="N447" s="163">
        <v>4.679</v>
      </c>
      <c r="O447" s="160">
        <v>59</v>
      </c>
      <c r="P447" s="163">
        <v>3.286</v>
      </c>
      <c r="Q447" s="163">
        <f>J447/D447</f>
        <v>0.16</v>
      </c>
      <c r="R447" s="171">
        <f>K447/D447</f>
        <v>0.13242</v>
      </c>
      <c r="S447" s="163">
        <f>L447/D447</f>
        <v>0.16028000000000003</v>
      </c>
      <c r="T447" s="168">
        <f t="shared" si="215"/>
        <v>0.014000000000001123</v>
      </c>
      <c r="U447" s="163">
        <f t="shared" si="216"/>
        <v>1.3930000000000002</v>
      </c>
      <c r="V447" s="160">
        <f t="shared" si="217"/>
        <v>-25</v>
      </c>
    </row>
    <row r="448" spans="1:22" ht="12.75">
      <c r="A448" s="49"/>
      <c r="B448" s="13">
        <v>50</v>
      </c>
      <c r="C448" s="99" t="s">
        <v>550</v>
      </c>
      <c r="D448" s="37">
        <v>60</v>
      </c>
      <c r="E448" s="184">
        <v>1984</v>
      </c>
      <c r="F448" s="159">
        <v>2410.81</v>
      </c>
      <c r="G448" s="159">
        <v>2410.81</v>
      </c>
      <c r="H448" s="163">
        <v>13.453</v>
      </c>
      <c r="I448" s="18">
        <f>H448</f>
        <v>13.453</v>
      </c>
      <c r="J448" s="18">
        <v>8.786</v>
      </c>
      <c r="K448" s="18">
        <f t="shared" si="213"/>
        <v>8.118400000000001</v>
      </c>
      <c r="L448" s="18">
        <f t="shared" si="214"/>
        <v>8.863</v>
      </c>
      <c r="M448" s="160">
        <v>104.6</v>
      </c>
      <c r="N448" s="163">
        <f>M448*0.051</f>
        <v>5.334599999999999</v>
      </c>
      <c r="O448" s="160">
        <v>90</v>
      </c>
      <c r="P448" s="18">
        <f>O448*0.051</f>
        <v>4.59</v>
      </c>
      <c r="Q448" s="160">
        <f>J448*1000/D448</f>
        <v>146.43333333333334</v>
      </c>
      <c r="R448" s="160">
        <f>K448*1000/D448</f>
        <v>135.3066666666667</v>
      </c>
      <c r="S448" s="160">
        <f>L448*1000/D448</f>
        <v>147.71666666666667</v>
      </c>
      <c r="T448" s="18">
        <f t="shared" si="215"/>
        <v>0.07699999999999996</v>
      </c>
      <c r="U448" s="18">
        <f t="shared" si="216"/>
        <v>0.7445999999999993</v>
      </c>
      <c r="V448" s="160">
        <f t="shared" si="217"/>
        <v>-14.599999999999994</v>
      </c>
    </row>
    <row r="449" spans="1:22" ht="12.75">
      <c r="A449" s="49"/>
      <c r="B449" s="13">
        <v>51</v>
      </c>
      <c r="C449" s="99" t="s">
        <v>554</v>
      </c>
      <c r="D449" s="37">
        <v>25</v>
      </c>
      <c r="E449" s="184">
        <v>1982</v>
      </c>
      <c r="F449" s="159">
        <v>1297.39</v>
      </c>
      <c r="G449" s="159">
        <v>1297.39</v>
      </c>
      <c r="H449" s="160">
        <v>5.416</v>
      </c>
      <c r="I449" s="18">
        <f>H449</f>
        <v>5.416</v>
      </c>
      <c r="J449" s="160">
        <v>3.7</v>
      </c>
      <c r="K449" s="18">
        <f t="shared" si="213"/>
        <v>3.6463</v>
      </c>
      <c r="L449" s="18">
        <f t="shared" si="214"/>
        <v>3.7075000000000005</v>
      </c>
      <c r="M449" s="160">
        <v>34.7</v>
      </c>
      <c r="N449" s="163">
        <f>M449*0.051</f>
        <v>1.7697</v>
      </c>
      <c r="O449" s="160">
        <v>33.5</v>
      </c>
      <c r="P449" s="18">
        <f>O449*0.051</f>
        <v>1.7085</v>
      </c>
      <c r="Q449" s="160">
        <f>J449*1000/D449</f>
        <v>148</v>
      </c>
      <c r="R449" s="160">
        <f>K449*1000/D449</f>
        <v>145.852</v>
      </c>
      <c r="S449" s="160">
        <f>L449*1000/D449</f>
        <v>148.3</v>
      </c>
      <c r="T449" s="18">
        <f t="shared" si="215"/>
        <v>0.007500000000000284</v>
      </c>
      <c r="U449" s="18">
        <f t="shared" si="216"/>
        <v>0.06120000000000014</v>
      </c>
      <c r="V449" s="160">
        <f t="shared" si="217"/>
        <v>-1.2000000000000028</v>
      </c>
    </row>
    <row r="450" spans="1:22" ht="12.75">
      <c r="A450" s="49"/>
      <c r="B450" s="13">
        <v>52</v>
      </c>
      <c r="C450" s="99" t="s">
        <v>574</v>
      </c>
      <c r="D450" s="37">
        <v>36</v>
      </c>
      <c r="E450" s="184">
        <v>1970</v>
      </c>
      <c r="F450" s="18">
        <v>1538.01</v>
      </c>
      <c r="G450" s="18">
        <v>1435.64</v>
      </c>
      <c r="H450" s="163">
        <v>8.044</v>
      </c>
      <c r="I450" s="18">
        <f>H450</f>
        <v>8.044</v>
      </c>
      <c r="J450" s="163">
        <v>5.76</v>
      </c>
      <c r="K450" s="18">
        <f t="shared" si="213"/>
        <v>5.5861600000000005</v>
      </c>
      <c r="L450" s="18">
        <f t="shared" si="214"/>
        <v>6.872950960000001</v>
      </c>
      <c r="M450" s="163">
        <v>44</v>
      </c>
      <c r="N450" s="163">
        <f>M450*0.05586</f>
        <v>2.45784</v>
      </c>
      <c r="O450" s="163">
        <v>20.964</v>
      </c>
      <c r="P450" s="18">
        <f>O450*0.05586</f>
        <v>1.17104904</v>
      </c>
      <c r="Q450" s="160">
        <f>J450*1000/D450</f>
        <v>160</v>
      </c>
      <c r="R450" s="160">
        <f>K450*1000/D450</f>
        <v>155.17111111111114</v>
      </c>
      <c r="S450" s="160">
        <f>L450*1000/D450</f>
        <v>190.91530444444447</v>
      </c>
      <c r="T450" s="18">
        <f t="shared" si="215"/>
        <v>1.112950960000001</v>
      </c>
      <c r="U450" s="18">
        <f t="shared" si="216"/>
        <v>1.28679096</v>
      </c>
      <c r="V450" s="160">
        <f t="shared" si="217"/>
        <v>-23.036</v>
      </c>
    </row>
    <row r="451" spans="1:22" ht="12.75">
      <c r="A451" s="49"/>
      <c r="B451" s="13">
        <v>53</v>
      </c>
      <c r="C451" s="99" t="s">
        <v>577</v>
      </c>
      <c r="D451" s="37">
        <v>5</v>
      </c>
      <c r="E451" s="184">
        <v>1948</v>
      </c>
      <c r="F451" s="18">
        <v>301.55</v>
      </c>
      <c r="G451" s="18">
        <v>250.99</v>
      </c>
      <c r="H451" s="163">
        <v>1.587</v>
      </c>
      <c r="I451" s="18">
        <f>H451</f>
        <v>1.587</v>
      </c>
      <c r="J451" s="163">
        <v>0.8</v>
      </c>
      <c r="K451" s="18">
        <f t="shared" si="213"/>
        <v>-1.70874</v>
      </c>
      <c r="L451" s="18">
        <f t="shared" si="214"/>
        <v>1.53114</v>
      </c>
      <c r="M451" s="163">
        <v>59</v>
      </c>
      <c r="N451" s="163">
        <f>M451*0.05586</f>
        <v>3.29574</v>
      </c>
      <c r="O451" s="163">
        <v>1</v>
      </c>
      <c r="P451" s="18">
        <f>O451*0.05586</f>
        <v>0.05586</v>
      </c>
      <c r="Q451" s="160">
        <f>J451*1000/D451</f>
        <v>160</v>
      </c>
      <c r="R451" s="160">
        <f>K451*1000/D451</f>
        <v>-341.748</v>
      </c>
      <c r="S451" s="160">
        <f>L451*1000/D451</f>
        <v>306.22799999999995</v>
      </c>
      <c r="T451" s="18">
        <f t="shared" si="215"/>
        <v>0.7311399999999999</v>
      </c>
      <c r="U451" s="18">
        <f t="shared" si="216"/>
        <v>3.23988</v>
      </c>
      <c r="V451" s="160">
        <f t="shared" si="217"/>
        <v>-58</v>
      </c>
    </row>
    <row r="452" spans="1:22" ht="12.75">
      <c r="A452" s="49"/>
      <c r="B452" s="13">
        <v>54</v>
      </c>
      <c r="C452" s="99" t="s">
        <v>578</v>
      </c>
      <c r="D452" s="37">
        <v>3</v>
      </c>
      <c r="E452" s="184">
        <v>1958</v>
      </c>
      <c r="F452" s="18">
        <v>318.54</v>
      </c>
      <c r="G452" s="18">
        <v>92.5</v>
      </c>
      <c r="H452" s="163">
        <v>1.152</v>
      </c>
      <c r="I452" s="18">
        <v>1.152</v>
      </c>
      <c r="J452" s="163">
        <v>0.48</v>
      </c>
      <c r="K452" s="18">
        <v>-0.13278000000000012</v>
      </c>
      <c r="L452" s="18">
        <v>0.8809672799999999</v>
      </c>
      <c r="M452" s="163">
        <v>23</v>
      </c>
      <c r="N452" s="163">
        <v>1.28478</v>
      </c>
      <c r="O452" s="163">
        <v>4.852</v>
      </c>
      <c r="P452" s="18">
        <v>0.27103272</v>
      </c>
      <c r="Q452" s="160">
        <v>160</v>
      </c>
      <c r="R452" s="160">
        <v>-44.26000000000004</v>
      </c>
      <c r="S452" s="160">
        <v>293.65576</v>
      </c>
      <c r="T452" s="18">
        <v>0.4009672799999999</v>
      </c>
      <c r="U452" s="18">
        <v>1.01374728</v>
      </c>
      <c r="V452" s="160">
        <v>-18.148</v>
      </c>
    </row>
    <row r="453" spans="1:22" ht="12.75">
      <c r="A453" s="49"/>
      <c r="B453" s="13">
        <v>55</v>
      </c>
      <c r="C453" s="99" t="s">
        <v>579</v>
      </c>
      <c r="D453" s="37">
        <v>6</v>
      </c>
      <c r="E453" s="184">
        <v>1985</v>
      </c>
      <c r="F453" s="18">
        <v>230.55</v>
      </c>
      <c r="G453" s="18">
        <v>230.55</v>
      </c>
      <c r="H453" s="163">
        <v>1.71</v>
      </c>
      <c r="I453" s="18">
        <v>1.71</v>
      </c>
      <c r="J453" s="163">
        <v>0.96</v>
      </c>
      <c r="K453" s="18">
        <v>0.09006000000000003</v>
      </c>
      <c r="L453" s="18">
        <v>1.6054300799999999</v>
      </c>
      <c r="M453" s="163">
        <v>29</v>
      </c>
      <c r="N453" s="163">
        <v>1.61994</v>
      </c>
      <c r="O453" s="163">
        <v>1.872</v>
      </c>
      <c r="P453" s="18">
        <v>0.10456992000000001</v>
      </c>
      <c r="Q453" s="160">
        <v>160</v>
      </c>
      <c r="R453" s="160">
        <v>15.010000000000005</v>
      </c>
      <c r="S453" s="160">
        <v>267.57167999999996</v>
      </c>
      <c r="T453" s="18">
        <v>0.6454300799999999</v>
      </c>
      <c r="U453" s="18">
        <v>1.5153700799999998</v>
      </c>
      <c r="V453" s="160">
        <v>-27.128</v>
      </c>
    </row>
    <row r="454" spans="1:22" ht="12.75">
      <c r="A454" s="49"/>
      <c r="B454" s="13">
        <v>56</v>
      </c>
      <c r="C454" s="99" t="s">
        <v>580</v>
      </c>
      <c r="D454" s="37">
        <v>4</v>
      </c>
      <c r="E454" s="184">
        <v>1950</v>
      </c>
      <c r="F454" s="18">
        <v>193.31</v>
      </c>
      <c r="G454" s="18">
        <v>193.31</v>
      </c>
      <c r="H454" s="163">
        <v>1.339</v>
      </c>
      <c r="I454" s="18">
        <v>1.339</v>
      </c>
      <c r="J454" s="163">
        <v>0.64</v>
      </c>
      <c r="K454" s="18">
        <v>-0.95126</v>
      </c>
      <c r="L454" s="18">
        <v>1.0038399999999998</v>
      </c>
      <c r="M454" s="163">
        <v>41</v>
      </c>
      <c r="N454" s="163">
        <v>2.29026</v>
      </c>
      <c r="O454" s="163">
        <v>6</v>
      </c>
      <c r="P454" s="18">
        <v>0.33516</v>
      </c>
      <c r="Q454" s="160">
        <v>160</v>
      </c>
      <c r="R454" s="160">
        <v>-237.815</v>
      </c>
      <c r="S454" s="160">
        <v>250.95999999999995</v>
      </c>
      <c r="T454" s="18">
        <v>0.36383999999999983</v>
      </c>
      <c r="U454" s="18">
        <v>1.9550999999999998</v>
      </c>
      <c r="V454" s="160">
        <v>-35</v>
      </c>
    </row>
    <row r="455" spans="1:22" ht="12.75">
      <c r="A455" s="49"/>
      <c r="B455" s="13">
        <v>57</v>
      </c>
      <c r="C455" s="103" t="s">
        <v>583</v>
      </c>
      <c r="D455" s="104">
        <v>24</v>
      </c>
      <c r="E455" s="187">
        <v>1969</v>
      </c>
      <c r="F455" s="18">
        <v>1314.12</v>
      </c>
      <c r="G455" s="18">
        <v>1314.12</v>
      </c>
      <c r="H455" s="163">
        <v>2.427</v>
      </c>
      <c r="I455" s="163">
        <f>H455</f>
        <v>2.427</v>
      </c>
      <c r="J455" s="163">
        <v>0.03</v>
      </c>
      <c r="K455" s="163">
        <f>I455-N455</f>
        <v>0.03000000000000025</v>
      </c>
      <c r="L455" s="163">
        <f>I455-P455</f>
        <v>0.7185000000000001</v>
      </c>
      <c r="M455" s="18">
        <v>47</v>
      </c>
      <c r="N455" s="163">
        <f>M455*0.051</f>
        <v>2.397</v>
      </c>
      <c r="O455" s="18">
        <v>33.5</v>
      </c>
      <c r="P455" s="18">
        <f>O455*0.051</f>
        <v>1.7085</v>
      </c>
      <c r="Q455" s="18">
        <f>J455*1000/D455</f>
        <v>1.25</v>
      </c>
      <c r="R455" s="18">
        <f>K455*1000/D455</f>
        <v>1.2500000000000104</v>
      </c>
      <c r="S455" s="18">
        <f>L455*1000/D455</f>
        <v>29.937500000000004</v>
      </c>
      <c r="T455" s="163">
        <f>L455-J455</f>
        <v>0.6885000000000001</v>
      </c>
      <c r="U455" s="163">
        <f>N455-P455</f>
        <v>0.6884999999999999</v>
      </c>
      <c r="V455" s="18">
        <f>O455-M455</f>
        <v>-13.5</v>
      </c>
    </row>
    <row r="456" spans="1:22" ht="12.75">
      <c r="A456" s="49"/>
      <c r="B456" s="13">
        <v>58</v>
      </c>
      <c r="C456" s="103" t="s">
        <v>584</v>
      </c>
      <c r="D456" s="104">
        <v>15</v>
      </c>
      <c r="E456" s="187">
        <v>1992</v>
      </c>
      <c r="F456" s="18">
        <v>1349.16</v>
      </c>
      <c r="G456" s="18">
        <v>1349.16</v>
      </c>
      <c r="H456" s="163">
        <v>4.554</v>
      </c>
      <c r="I456" s="163">
        <f>H456</f>
        <v>4.554</v>
      </c>
      <c r="J456" s="163">
        <v>0.729</v>
      </c>
      <c r="K456" s="163">
        <f>I456-N456</f>
        <v>0.7290000000000005</v>
      </c>
      <c r="L456" s="163">
        <f>I456-P456</f>
        <v>2.5573500000000005</v>
      </c>
      <c r="M456" s="18">
        <v>75</v>
      </c>
      <c r="N456" s="163">
        <f>M456*0.051</f>
        <v>3.8249999999999997</v>
      </c>
      <c r="O456" s="18">
        <v>39.15</v>
      </c>
      <c r="P456" s="18">
        <f>O456*0.051</f>
        <v>1.9966499999999998</v>
      </c>
      <c r="Q456" s="18">
        <f>J456*1000/D456</f>
        <v>48.6</v>
      </c>
      <c r="R456" s="18">
        <f>K456*1000/D456</f>
        <v>48.60000000000004</v>
      </c>
      <c r="S456" s="18">
        <f>L456*1000/D456</f>
        <v>170.49000000000004</v>
      </c>
      <c r="T456" s="163">
        <f>L456-J456</f>
        <v>1.8283500000000004</v>
      </c>
      <c r="U456" s="163">
        <f>N456-P456</f>
        <v>1.82835</v>
      </c>
      <c r="V456" s="18">
        <f>O456-M456</f>
        <v>-35.85</v>
      </c>
    </row>
    <row r="457" spans="1:22" ht="12.75">
      <c r="A457" s="49"/>
      <c r="B457" s="13">
        <v>59</v>
      </c>
      <c r="C457" s="99" t="s">
        <v>585</v>
      </c>
      <c r="D457" s="37">
        <v>20</v>
      </c>
      <c r="E457" s="184">
        <v>1997</v>
      </c>
      <c r="F457" s="18">
        <v>1528.34</v>
      </c>
      <c r="G457" s="18">
        <v>1528.34</v>
      </c>
      <c r="H457" s="163">
        <v>5.21</v>
      </c>
      <c r="I457" s="163">
        <f aca="true" t="shared" si="218" ref="I457:I488">H457</f>
        <v>5.21</v>
      </c>
      <c r="J457" s="163">
        <v>1.487</v>
      </c>
      <c r="K457" s="163">
        <f aca="true" t="shared" si="219" ref="K457:K488">I457-N457</f>
        <v>1.487</v>
      </c>
      <c r="L457" s="163">
        <f aca="true" t="shared" si="220" ref="L457:L488">I457-P457</f>
        <v>2.2418</v>
      </c>
      <c r="M457" s="18">
        <v>73</v>
      </c>
      <c r="N457" s="163">
        <f aca="true" t="shared" si="221" ref="N457:N474">M457*0.051</f>
        <v>3.723</v>
      </c>
      <c r="O457" s="18">
        <v>58.2</v>
      </c>
      <c r="P457" s="18">
        <f aca="true" t="shared" si="222" ref="P457:P474">O457*0.051</f>
        <v>2.9682</v>
      </c>
      <c r="Q457" s="18">
        <f aca="true" t="shared" si="223" ref="Q457:Q474">J457*1000/D457</f>
        <v>74.35</v>
      </c>
      <c r="R457" s="18">
        <f aca="true" t="shared" si="224" ref="R457:R488">K457*1000/D457</f>
        <v>74.35</v>
      </c>
      <c r="S457" s="18">
        <f aca="true" t="shared" si="225" ref="S457:S488">L457*1000/D457</f>
        <v>112.09</v>
      </c>
      <c r="T457" s="163">
        <f aca="true" t="shared" si="226" ref="T457:T488">L457-J457</f>
        <v>0.7547999999999999</v>
      </c>
      <c r="U457" s="163">
        <f aca="true" t="shared" si="227" ref="U457:U488">N457-P457</f>
        <v>0.7547999999999999</v>
      </c>
      <c r="V457" s="18">
        <f aca="true" t="shared" si="228" ref="V457:V488">O457-M457</f>
        <v>-14.799999999999997</v>
      </c>
    </row>
    <row r="458" spans="1:22" ht="12.75">
      <c r="A458" s="49"/>
      <c r="B458" s="13">
        <v>60</v>
      </c>
      <c r="C458" s="99" t="s">
        <v>586</v>
      </c>
      <c r="D458" s="37">
        <v>30</v>
      </c>
      <c r="E458" s="184">
        <v>1994</v>
      </c>
      <c r="F458" s="18">
        <v>1500.2</v>
      </c>
      <c r="G458" s="18">
        <v>1386.1</v>
      </c>
      <c r="H458" s="163">
        <v>5.051</v>
      </c>
      <c r="I458" s="163">
        <f t="shared" si="218"/>
        <v>5.051</v>
      </c>
      <c r="J458" s="163">
        <v>2.297</v>
      </c>
      <c r="K458" s="163">
        <f t="shared" si="219"/>
        <v>2.297</v>
      </c>
      <c r="L458" s="163">
        <f t="shared" si="220"/>
        <v>3.28181</v>
      </c>
      <c r="M458" s="18">
        <v>54</v>
      </c>
      <c r="N458" s="163">
        <f t="shared" si="221"/>
        <v>2.754</v>
      </c>
      <c r="O458" s="18">
        <v>34.69</v>
      </c>
      <c r="P458" s="18">
        <f t="shared" si="222"/>
        <v>1.7691899999999998</v>
      </c>
      <c r="Q458" s="18">
        <f t="shared" si="223"/>
        <v>76.56666666666666</v>
      </c>
      <c r="R458" s="18">
        <f t="shared" si="224"/>
        <v>76.56666666666666</v>
      </c>
      <c r="S458" s="18">
        <f t="shared" si="225"/>
        <v>109.39366666666666</v>
      </c>
      <c r="T458" s="163">
        <f t="shared" si="226"/>
        <v>0.98481</v>
      </c>
      <c r="U458" s="163">
        <f t="shared" si="227"/>
        <v>0.9848100000000002</v>
      </c>
      <c r="V458" s="18">
        <f t="shared" si="228"/>
        <v>-19.310000000000002</v>
      </c>
    </row>
    <row r="459" spans="1:22" ht="12.75">
      <c r="A459" s="49"/>
      <c r="B459" s="13">
        <v>61</v>
      </c>
      <c r="C459" s="99" t="s">
        <v>587</v>
      </c>
      <c r="D459" s="37">
        <v>45</v>
      </c>
      <c r="E459" s="184">
        <v>1984</v>
      </c>
      <c r="F459" s="18">
        <v>2329.6</v>
      </c>
      <c r="G459" s="18">
        <v>2329.6</v>
      </c>
      <c r="H459" s="163">
        <v>9.048</v>
      </c>
      <c r="I459" s="163">
        <f t="shared" si="218"/>
        <v>9.048</v>
      </c>
      <c r="J459" s="163">
        <v>3.591</v>
      </c>
      <c r="K459" s="163">
        <f t="shared" si="219"/>
        <v>3.591</v>
      </c>
      <c r="L459" s="163">
        <f t="shared" si="220"/>
        <v>3.9464700000000006</v>
      </c>
      <c r="M459" s="18">
        <v>107</v>
      </c>
      <c r="N459" s="163">
        <f t="shared" si="221"/>
        <v>5.457</v>
      </c>
      <c r="O459" s="18">
        <v>100.03</v>
      </c>
      <c r="P459" s="18">
        <f t="shared" si="222"/>
        <v>5.1015299999999995</v>
      </c>
      <c r="Q459" s="18">
        <f t="shared" si="223"/>
        <v>79.8</v>
      </c>
      <c r="R459" s="18">
        <f t="shared" si="224"/>
        <v>79.8</v>
      </c>
      <c r="S459" s="18">
        <f t="shared" si="225"/>
        <v>87.69933333333334</v>
      </c>
      <c r="T459" s="163">
        <f t="shared" si="226"/>
        <v>0.3554700000000004</v>
      </c>
      <c r="U459" s="163">
        <f t="shared" si="227"/>
        <v>0.3554700000000004</v>
      </c>
      <c r="V459" s="18">
        <f t="shared" si="228"/>
        <v>-6.969999999999999</v>
      </c>
    </row>
    <row r="460" spans="1:22" ht="12.75">
      <c r="A460" s="49"/>
      <c r="B460" s="13">
        <v>62</v>
      </c>
      <c r="C460" s="61" t="s">
        <v>588</v>
      </c>
      <c r="D460" s="37">
        <v>54</v>
      </c>
      <c r="E460" s="184">
        <v>1980</v>
      </c>
      <c r="F460" s="18">
        <v>2975.69</v>
      </c>
      <c r="G460" s="18">
        <v>2975.69</v>
      </c>
      <c r="H460" s="163">
        <v>9.698</v>
      </c>
      <c r="I460" s="163">
        <f t="shared" si="218"/>
        <v>9.698</v>
      </c>
      <c r="J460" s="163">
        <v>4.547</v>
      </c>
      <c r="K460" s="163">
        <f t="shared" si="219"/>
        <v>4.547000000000001</v>
      </c>
      <c r="L460" s="163">
        <f t="shared" si="220"/>
        <v>5.3747300000000005</v>
      </c>
      <c r="M460" s="18">
        <v>101</v>
      </c>
      <c r="N460" s="163">
        <f t="shared" si="221"/>
        <v>5.151</v>
      </c>
      <c r="O460" s="174">
        <v>84.77</v>
      </c>
      <c r="P460" s="18">
        <f t="shared" si="222"/>
        <v>4.32327</v>
      </c>
      <c r="Q460" s="18">
        <f t="shared" si="223"/>
        <v>84.20370370370371</v>
      </c>
      <c r="R460" s="18">
        <f t="shared" si="224"/>
        <v>84.20370370370372</v>
      </c>
      <c r="S460" s="18">
        <f t="shared" si="225"/>
        <v>99.53203703703704</v>
      </c>
      <c r="T460" s="163">
        <f t="shared" si="226"/>
        <v>0.8277300000000007</v>
      </c>
      <c r="U460" s="163">
        <f t="shared" si="227"/>
        <v>0.8277299999999999</v>
      </c>
      <c r="V460" s="18">
        <f t="shared" si="228"/>
        <v>-16.230000000000004</v>
      </c>
    </row>
    <row r="461" spans="1:22" ht="12.75">
      <c r="A461" s="49"/>
      <c r="B461" s="13">
        <v>63</v>
      </c>
      <c r="C461" s="61" t="s">
        <v>589</v>
      </c>
      <c r="D461" s="37">
        <v>35</v>
      </c>
      <c r="E461" s="184">
        <v>1994</v>
      </c>
      <c r="F461" s="18">
        <v>2418.88</v>
      </c>
      <c r="G461" s="18">
        <v>2418.88</v>
      </c>
      <c r="H461" s="163">
        <v>7.409</v>
      </c>
      <c r="I461" s="163">
        <f t="shared" si="218"/>
        <v>7.409</v>
      </c>
      <c r="J461" s="163">
        <v>2.972</v>
      </c>
      <c r="K461" s="163">
        <f t="shared" si="219"/>
        <v>2.9720000000000004</v>
      </c>
      <c r="L461" s="163">
        <f t="shared" si="220"/>
        <v>4.953860000000001</v>
      </c>
      <c r="M461" s="18">
        <v>87</v>
      </c>
      <c r="N461" s="163">
        <f t="shared" si="221"/>
        <v>4.436999999999999</v>
      </c>
      <c r="O461" s="174">
        <v>48.14</v>
      </c>
      <c r="P461" s="18">
        <f t="shared" si="222"/>
        <v>2.4551399999999997</v>
      </c>
      <c r="Q461" s="18">
        <f t="shared" si="223"/>
        <v>84.91428571428571</v>
      </c>
      <c r="R461" s="18">
        <f t="shared" si="224"/>
        <v>84.91428571428573</v>
      </c>
      <c r="S461" s="18">
        <f t="shared" si="225"/>
        <v>141.53885714285715</v>
      </c>
      <c r="T461" s="163">
        <f t="shared" si="226"/>
        <v>1.9818600000000006</v>
      </c>
      <c r="U461" s="163">
        <f t="shared" si="227"/>
        <v>1.9818599999999997</v>
      </c>
      <c r="V461" s="18">
        <f t="shared" si="228"/>
        <v>-38.86</v>
      </c>
    </row>
    <row r="462" spans="1:22" ht="12.75">
      <c r="A462" s="49"/>
      <c r="B462" s="13">
        <v>64</v>
      </c>
      <c r="C462" s="61" t="s">
        <v>590</v>
      </c>
      <c r="D462" s="37">
        <v>45</v>
      </c>
      <c r="E462" s="184">
        <v>1980</v>
      </c>
      <c r="F462" s="18">
        <v>2333.01</v>
      </c>
      <c r="G462" s="18">
        <v>2333.01</v>
      </c>
      <c r="H462" s="163">
        <v>8.908</v>
      </c>
      <c r="I462" s="163">
        <f t="shared" si="218"/>
        <v>8.908</v>
      </c>
      <c r="J462" s="163">
        <v>3.859</v>
      </c>
      <c r="K462" s="163">
        <f t="shared" si="219"/>
        <v>3.859</v>
      </c>
      <c r="L462" s="163">
        <f t="shared" si="220"/>
        <v>3.9202000000000004</v>
      </c>
      <c r="M462" s="18">
        <v>99</v>
      </c>
      <c r="N462" s="163">
        <f t="shared" si="221"/>
        <v>5.0489999999999995</v>
      </c>
      <c r="O462" s="174">
        <v>97.8</v>
      </c>
      <c r="P462" s="18">
        <f t="shared" si="222"/>
        <v>4.987799999999999</v>
      </c>
      <c r="Q462" s="18">
        <f t="shared" si="223"/>
        <v>85.75555555555556</v>
      </c>
      <c r="R462" s="18">
        <f t="shared" si="224"/>
        <v>85.75555555555556</v>
      </c>
      <c r="S462" s="18">
        <f t="shared" si="225"/>
        <v>87.11555555555556</v>
      </c>
      <c r="T462" s="163">
        <f t="shared" si="226"/>
        <v>0.061200000000000365</v>
      </c>
      <c r="U462" s="163">
        <f t="shared" si="227"/>
        <v>0.061200000000000365</v>
      </c>
      <c r="V462" s="18">
        <f t="shared" si="228"/>
        <v>-1.2000000000000028</v>
      </c>
    </row>
    <row r="463" spans="1:22" ht="12.75">
      <c r="A463" s="49"/>
      <c r="B463" s="13">
        <v>65</v>
      </c>
      <c r="C463" s="61" t="s">
        <v>591</v>
      </c>
      <c r="D463" s="37">
        <v>30</v>
      </c>
      <c r="E463" s="37">
        <v>1982</v>
      </c>
      <c r="F463" s="18">
        <v>1509.43</v>
      </c>
      <c r="G463" s="18">
        <v>1509.43</v>
      </c>
      <c r="H463" s="163">
        <v>6.16</v>
      </c>
      <c r="I463" s="163">
        <f t="shared" si="218"/>
        <v>6.16</v>
      </c>
      <c r="J463" s="163">
        <v>2.641</v>
      </c>
      <c r="K463" s="163">
        <f t="shared" si="219"/>
        <v>2.6410000000000005</v>
      </c>
      <c r="L463" s="163">
        <f t="shared" si="220"/>
        <v>3.2667700000000006</v>
      </c>
      <c r="M463" s="18">
        <v>69</v>
      </c>
      <c r="N463" s="163">
        <f t="shared" si="221"/>
        <v>3.5189999999999997</v>
      </c>
      <c r="O463" s="174">
        <v>56.73</v>
      </c>
      <c r="P463" s="18">
        <f t="shared" si="222"/>
        <v>2.8932299999999995</v>
      </c>
      <c r="Q463" s="18">
        <f t="shared" si="223"/>
        <v>88.03333333333333</v>
      </c>
      <c r="R463" s="18">
        <f t="shared" si="224"/>
        <v>88.03333333333335</v>
      </c>
      <c r="S463" s="18">
        <f t="shared" si="225"/>
        <v>108.89233333333335</v>
      </c>
      <c r="T463" s="163">
        <f t="shared" si="226"/>
        <v>0.6257700000000006</v>
      </c>
      <c r="U463" s="163">
        <f t="shared" si="227"/>
        <v>0.6257700000000002</v>
      </c>
      <c r="V463" s="18">
        <f t="shared" si="228"/>
        <v>-12.270000000000003</v>
      </c>
    </row>
    <row r="464" spans="1:22" ht="12.75">
      <c r="A464" s="49"/>
      <c r="B464" s="13">
        <v>66</v>
      </c>
      <c r="C464" s="61" t="s">
        <v>592</v>
      </c>
      <c r="D464" s="350">
        <v>25</v>
      </c>
      <c r="E464" s="37">
        <v>1991</v>
      </c>
      <c r="F464" s="18">
        <v>1514.94</v>
      </c>
      <c r="G464" s="18">
        <v>1514.94</v>
      </c>
      <c r="H464" s="163">
        <v>5.482</v>
      </c>
      <c r="I464" s="163">
        <f t="shared" si="218"/>
        <v>5.482</v>
      </c>
      <c r="J464" s="163">
        <v>2.218</v>
      </c>
      <c r="K464" s="163">
        <f t="shared" si="219"/>
        <v>2.2180000000000004</v>
      </c>
      <c r="L464" s="163">
        <f t="shared" si="220"/>
        <v>2.8141900000000004</v>
      </c>
      <c r="M464" s="18">
        <v>64</v>
      </c>
      <c r="N464" s="163">
        <f t="shared" si="221"/>
        <v>3.264</v>
      </c>
      <c r="O464" s="174">
        <v>52.31</v>
      </c>
      <c r="P464" s="18">
        <f t="shared" si="222"/>
        <v>2.66781</v>
      </c>
      <c r="Q464" s="18">
        <f t="shared" si="223"/>
        <v>88.72</v>
      </c>
      <c r="R464" s="18">
        <f t="shared" si="224"/>
        <v>88.72000000000001</v>
      </c>
      <c r="S464" s="18">
        <f t="shared" si="225"/>
        <v>112.56760000000003</v>
      </c>
      <c r="T464" s="163">
        <f t="shared" si="226"/>
        <v>0.5961900000000004</v>
      </c>
      <c r="U464" s="163">
        <f t="shared" si="227"/>
        <v>0.59619</v>
      </c>
      <c r="V464" s="18">
        <f t="shared" si="228"/>
        <v>-11.689999999999998</v>
      </c>
    </row>
    <row r="465" spans="1:22" ht="12.75">
      <c r="A465" s="49"/>
      <c r="B465" s="13">
        <v>67</v>
      </c>
      <c r="C465" s="99" t="s">
        <v>593</v>
      </c>
      <c r="D465" s="37">
        <v>45</v>
      </c>
      <c r="E465" s="37">
        <v>1978</v>
      </c>
      <c r="F465" s="18">
        <v>2334.62</v>
      </c>
      <c r="G465" s="18">
        <v>2334.62</v>
      </c>
      <c r="H465" s="163">
        <v>8.772</v>
      </c>
      <c r="I465" s="163">
        <f t="shared" si="218"/>
        <v>8.772</v>
      </c>
      <c r="J465" s="163">
        <v>4.029</v>
      </c>
      <c r="K465" s="163">
        <f t="shared" si="219"/>
        <v>4.029000000000001</v>
      </c>
      <c r="L465" s="163">
        <f t="shared" si="220"/>
        <v>5.601330000000001</v>
      </c>
      <c r="M465" s="18">
        <v>93</v>
      </c>
      <c r="N465" s="163">
        <f t="shared" si="221"/>
        <v>4.742999999999999</v>
      </c>
      <c r="O465" s="18">
        <v>62.17</v>
      </c>
      <c r="P465" s="18">
        <f t="shared" si="222"/>
        <v>3.17067</v>
      </c>
      <c r="Q465" s="18">
        <f t="shared" si="223"/>
        <v>89.53333333333333</v>
      </c>
      <c r="R465" s="18">
        <f t="shared" si="224"/>
        <v>89.53333333333336</v>
      </c>
      <c r="S465" s="18">
        <f t="shared" si="225"/>
        <v>124.47400000000002</v>
      </c>
      <c r="T465" s="163">
        <f t="shared" si="226"/>
        <v>1.572330000000001</v>
      </c>
      <c r="U465" s="163">
        <f t="shared" si="227"/>
        <v>1.5723299999999996</v>
      </c>
      <c r="V465" s="18">
        <f t="shared" si="228"/>
        <v>-30.83</v>
      </c>
    </row>
    <row r="466" spans="1:22" ht="12.75">
      <c r="A466" s="49"/>
      <c r="B466" s="13">
        <v>68</v>
      </c>
      <c r="C466" s="99" t="s">
        <v>594</v>
      </c>
      <c r="D466" s="37">
        <v>36</v>
      </c>
      <c r="E466" s="37">
        <v>1991</v>
      </c>
      <c r="F466" s="18">
        <v>2334.41</v>
      </c>
      <c r="G466" s="18">
        <v>2334.41</v>
      </c>
      <c r="H466" s="163">
        <v>7.339</v>
      </c>
      <c r="I466" s="163">
        <f t="shared" si="218"/>
        <v>7.339</v>
      </c>
      <c r="J466" s="163">
        <v>3.259</v>
      </c>
      <c r="K466" s="163">
        <f t="shared" si="219"/>
        <v>3.2590000000000003</v>
      </c>
      <c r="L466" s="163">
        <f t="shared" si="220"/>
        <v>3.498700000000001</v>
      </c>
      <c r="M466" s="18">
        <v>80</v>
      </c>
      <c r="N466" s="163">
        <f t="shared" si="221"/>
        <v>4.08</v>
      </c>
      <c r="O466" s="18">
        <v>75.3</v>
      </c>
      <c r="P466" s="18">
        <f t="shared" si="222"/>
        <v>3.8402999999999996</v>
      </c>
      <c r="Q466" s="18">
        <f t="shared" si="223"/>
        <v>90.52777777777777</v>
      </c>
      <c r="R466" s="18">
        <f t="shared" si="224"/>
        <v>90.52777777777779</v>
      </c>
      <c r="S466" s="18">
        <f t="shared" si="225"/>
        <v>97.18611111111113</v>
      </c>
      <c r="T466" s="163">
        <f t="shared" si="226"/>
        <v>0.2397000000000009</v>
      </c>
      <c r="U466" s="163">
        <f t="shared" si="227"/>
        <v>0.23970000000000047</v>
      </c>
      <c r="V466" s="18">
        <f t="shared" si="228"/>
        <v>-4.700000000000003</v>
      </c>
    </row>
    <row r="467" spans="1:22" ht="12.75">
      <c r="A467" s="49"/>
      <c r="B467" s="13">
        <v>69</v>
      </c>
      <c r="C467" s="99" t="s">
        <v>595</v>
      </c>
      <c r="D467" s="37">
        <v>107</v>
      </c>
      <c r="E467" s="37">
        <v>1981</v>
      </c>
      <c r="F467" s="18">
        <v>6331.28</v>
      </c>
      <c r="G467" s="18">
        <v>6331.28</v>
      </c>
      <c r="H467" s="163">
        <v>22.11</v>
      </c>
      <c r="I467" s="163">
        <f t="shared" si="218"/>
        <v>22.11</v>
      </c>
      <c r="J467" s="163">
        <v>9.717</v>
      </c>
      <c r="K467" s="163">
        <f t="shared" si="219"/>
        <v>9.717</v>
      </c>
      <c r="L467" s="163">
        <f t="shared" si="220"/>
        <v>10.47282</v>
      </c>
      <c r="M467" s="18">
        <v>243</v>
      </c>
      <c r="N467" s="163">
        <f t="shared" si="221"/>
        <v>12.392999999999999</v>
      </c>
      <c r="O467" s="18">
        <v>228.18</v>
      </c>
      <c r="P467" s="18">
        <f t="shared" si="222"/>
        <v>11.637179999999999</v>
      </c>
      <c r="Q467" s="18">
        <f t="shared" si="223"/>
        <v>90.81308411214954</v>
      </c>
      <c r="R467" s="18">
        <f t="shared" si="224"/>
        <v>90.81308411214954</v>
      </c>
      <c r="S467" s="18">
        <f t="shared" si="225"/>
        <v>97.87682242990654</v>
      </c>
      <c r="T467" s="163">
        <f t="shared" si="226"/>
        <v>0.7558199999999999</v>
      </c>
      <c r="U467" s="163">
        <f t="shared" si="227"/>
        <v>0.7558199999999999</v>
      </c>
      <c r="V467" s="18">
        <f t="shared" si="228"/>
        <v>-14.819999999999993</v>
      </c>
    </row>
    <row r="468" spans="1:22" ht="12.75">
      <c r="A468" s="49"/>
      <c r="B468" s="13">
        <v>70</v>
      </c>
      <c r="C468" s="99" t="s">
        <v>596</v>
      </c>
      <c r="D468" s="37">
        <v>75</v>
      </c>
      <c r="E468" s="37">
        <v>1979</v>
      </c>
      <c r="F468" s="18">
        <v>3972.68</v>
      </c>
      <c r="G468" s="18">
        <v>3972.68</v>
      </c>
      <c r="H468" s="163">
        <v>13.093</v>
      </c>
      <c r="I468" s="163">
        <f t="shared" si="218"/>
        <v>13.093</v>
      </c>
      <c r="J468" s="163">
        <v>6.871</v>
      </c>
      <c r="K468" s="163">
        <f t="shared" si="219"/>
        <v>6.871</v>
      </c>
      <c r="L468" s="163">
        <f t="shared" si="220"/>
        <v>7.223920000000001</v>
      </c>
      <c r="M468" s="18">
        <v>122</v>
      </c>
      <c r="N468" s="163">
        <f t="shared" si="221"/>
        <v>6.2219999999999995</v>
      </c>
      <c r="O468" s="18">
        <v>115.08</v>
      </c>
      <c r="P468" s="18">
        <f t="shared" si="222"/>
        <v>5.869079999999999</v>
      </c>
      <c r="Q468" s="18">
        <f t="shared" si="223"/>
        <v>91.61333333333333</v>
      </c>
      <c r="R468" s="18">
        <f t="shared" si="224"/>
        <v>91.61333333333333</v>
      </c>
      <c r="S468" s="18">
        <f t="shared" si="225"/>
        <v>96.31893333333335</v>
      </c>
      <c r="T468" s="163">
        <f t="shared" si="226"/>
        <v>0.3529200000000001</v>
      </c>
      <c r="U468" s="163">
        <f t="shared" si="227"/>
        <v>0.3529200000000001</v>
      </c>
      <c r="V468" s="18">
        <f t="shared" si="228"/>
        <v>-6.920000000000002</v>
      </c>
    </row>
    <row r="469" spans="1:22" ht="12.75">
      <c r="A469" s="49"/>
      <c r="B469" s="13">
        <v>71</v>
      </c>
      <c r="C469" s="99" t="s">
        <v>597</v>
      </c>
      <c r="D469" s="37">
        <v>8</v>
      </c>
      <c r="E469" s="37">
        <v>1972</v>
      </c>
      <c r="F469" s="18">
        <v>419.41</v>
      </c>
      <c r="G469" s="18">
        <v>419.41</v>
      </c>
      <c r="H469" s="163">
        <v>1.509</v>
      </c>
      <c r="I469" s="163">
        <f t="shared" si="218"/>
        <v>1.509</v>
      </c>
      <c r="J469" s="163">
        <v>0.744</v>
      </c>
      <c r="K469" s="163">
        <f t="shared" si="219"/>
        <v>0.744</v>
      </c>
      <c r="L469" s="163">
        <f t="shared" si="220"/>
        <v>0.7695</v>
      </c>
      <c r="M469" s="18">
        <v>15</v>
      </c>
      <c r="N469" s="163">
        <f t="shared" si="221"/>
        <v>0.7649999999999999</v>
      </c>
      <c r="O469" s="18">
        <v>14.5</v>
      </c>
      <c r="P469" s="18">
        <f t="shared" si="222"/>
        <v>0.7394999999999999</v>
      </c>
      <c r="Q469" s="18">
        <f t="shared" si="223"/>
        <v>93</v>
      </c>
      <c r="R469" s="18">
        <f t="shared" si="224"/>
        <v>93</v>
      </c>
      <c r="S469" s="18">
        <f t="shared" si="225"/>
        <v>96.1875</v>
      </c>
      <c r="T469" s="163">
        <f t="shared" si="226"/>
        <v>0.025499999999999967</v>
      </c>
      <c r="U469" s="163">
        <f t="shared" si="227"/>
        <v>0.025499999999999967</v>
      </c>
      <c r="V469" s="18">
        <f t="shared" si="228"/>
        <v>-0.5</v>
      </c>
    </row>
    <row r="470" spans="1:22" ht="12.75">
      <c r="A470" s="49"/>
      <c r="B470" s="13">
        <v>72</v>
      </c>
      <c r="C470" s="99" t="s">
        <v>598</v>
      </c>
      <c r="D470" s="37">
        <v>35</v>
      </c>
      <c r="E470" s="37">
        <v>1990</v>
      </c>
      <c r="F470" s="18">
        <v>2355.1</v>
      </c>
      <c r="G470" s="18">
        <v>2355.1</v>
      </c>
      <c r="H470" s="163">
        <v>8.003</v>
      </c>
      <c r="I470" s="163">
        <f t="shared" si="218"/>
        <v>8.003</v>
      </c>
      <c r="J470" s="163">
        <v>3.26</v>
      </c>
      <c r="K470" s="163">
        <f t="shared" si="219"/>
        <v>3.2600000000000007</v>
      </c>
      <c r="L470" s="163">
        <f t="shared" si="220"/>
        <v>3.3273200000000003</v>
      </c>
      <c r="M470" s="18">
        <v>93</v>
      </c>
      <c r="N470" s="163">
        <f t="shared" si="221"/>
        <v>4.742999999999999</v>
      </c>
      <c r="O470" s="18">
        <v>91.68</v>
      </c>
      <c r="P470" s="18">
        <f t="shared" si="222"/>
        <v>4.67568</v>
      </c>
      <c r="Q470" s="18">
        <f t="shared" si="223"/>
        <v>93.14285714285714</v>
      </c>
      <c r="R470" s="18">
        <f t="shared" si="224"/>
        <v>93.14285714285715</v>
      </c>
      <c r="S470" s="18">
        <f t="shared" si="225"/>
        <v>95.06628571428571</v>
      </c>
      <c r="T470" s="163">
        <f t="shared" si="226"/>
        <v>0.06732000000000049</v>
      </c>
      <c r="U470" s="163">
        <f t="shared" si="227"/>
        <v>0.0673199999999996</v>
      </c>
      <c r="V470" s="18">
        <f t="shared" si="228"/>
        <v>-1.3199999999999932</v>
      </c>
    </row>
    <row r="471" spans="1:22" ht="12.75">
      <c r="A471" s="49"/>
      <c r="B471" s="13">
        <v>73</v>
      </c>
      <c r="C471" s="99" t="s">
        <v>599</v>
      </c>
      <c r="D471" s="37">
        <v>30</v>
      </c>
      <c r="E471" s="37">
        <v>1979</v>
      </c>
      <c r="F471" s="18">
        <v>1491.7</v>
      </c>
      <c r="G471" s="18">
        <v>1491.7</v>
      </c>
      <c r="H471" s="163">
        <v>5.456</v>
      </c>
      <c r="I471" s="163">
        <f t="shared" si="218"/>
        <v>5.456</v>
      </c>
      <c r="J471" s="163">
        <v>2.804</v>
      </c>
      <c r="K471" s="163">
        <f t="shared" si="219"/>
        <v>2.8040000000000007</v>
      </c>
      <c r="L471" s="163">
        <f t="shared" si="220"/>
        <v>3.5062700000000007</v>
      </c>
      <c r="M471" s="18">
        <v>52</v>
      </c>
      <c r="N471" s="163">
        <f t="shared" si="221"/>
        <v>2.6519999999999997</v>
      </c>
      <c r="O471" s="18">
        <v>38.23</v>
      </c>
      <c r="P471" s="18">
        <f t="shared" si="222"/>
        <v>1.9497299999999997</v>
      </c>
      <c r="Q471" s="18">
        <f t="shared" si="223"/>
        <v>93.46666666666667</v>
      </c>
      <c r="R471" s="18">
        <f t="shared" si="224"/>
        <v>93.4666666666667</v>
      </c>
      <c r="S471" s="18">
        <f t="shared" si="225"/>
        <v>116.87566666666667</v>
      </c>
      <c r="T471" s="163">
        <f t="shared" si="226"/>
        <v>0.7022700000000008</v>
      </c>
      <c r="U471" s="163">
        <f t="shared" si="227"/>
        <v>0.70227</v>
      </c>
      <c r="V471" s="18">
        <f t="shared" si="228"/>
        <v>-13.770000000000003</v>
      </c>
    </row>
    <row r="472" spans="1:22" ht="12.75">
      <c r="A472" s="49"/>
      <c r="B472" s="13">
        <v>74</v>
      </c>
      <c r="C472" s="99" t="s">
        <v>600</v>
      </c>
      <c r="D472" s="37">
        <v>30</v>
      </c>
      <c r="E472" s="37">
        <v>1985</v>
      </c>
      <c r="F472" s="18">
        <v>1503.67</v>
      </c>
      <c r="G472" s="18">
        <v>1503.67</v>
      </c>
      <c r="H472" s="163">
        <v>6.327</v>
      </c>
      <c r="I472" s="163">
        <f t="shared" si="218"/>
        <v>6.327</v>
      </c>
      <c r="J472" s="163">
        <v>2.808</v>
      </c>
      <c r="K472" s="163">
        <f t="shared" si="219"/>
        <v>2.8080000000000003</v>
      </c>
      <c r="L472" s="163">
        <f t="shared" si="220"/>
        <v>3.5893200000000003</v>
      </c>
      <c r="M472" s="18">
        <v>69</v>
      </c>
      <c r="N472" s="163">
        <f t="shared" si="221"/>
        <v>3.5189999999999997</v>
      </c>
      <c r="O472" s="18">
        <v>53.68</v>
      </c>
      <c r="P472" s="18">
        <f t="shared" si="222"/>
        <v>2.7376799999999997</v>
      </c>
      <c r="Q472" s="18">
        <f t="shared" si="223"/>
        <v>93.6</v>
      </c>
      <c r="R472" s="18">
        <f t="shared" si="224"/>
        <v>93.60000000000001</v>
      </c>
      <c r="S472" s="18">
        <f t="shared" si="225"/>
        <v>119.644</v>
      </c>
      <c r="T472" s="163">
        <f t="shared" si="226"/>
        <v>0.7813200000000005</v>
      </c>
      <c r="U472" s="163">
        <f t="shared" si="227"/>
        <v>0.78132</v>
      </c>
      <c r="V472" s="18">
        <f t="shared" si="228"/>
        <v>-15.32</v>
      </c>
    </row>
    <row r="473" spans="1:22" ht="12.75">
      <c r="A473" s="49"/>
      <c r="B473" s="13">
        <v>75</v>
      </c>
      <c r="C473" s="99" t="s">
        <v>601</v>
      </c>
      <c r="D473" s="37">
        <v>30</v>
      </c>
      <c r="E473" s="37">
        <v>1979</v>
      </c>
      <c r="F473" s="18">
        <v>1492.22</v>
      </c>
      <c r="G473" s="18">
        <v>1492.22</v>
      </c>
      <c r="H473" s="163">
        <v>4.973</v>
      </c>
      <c r="I473" s="163">
        <f t="shared" si="218"/>
        <v>4.973</v>
      </c>
      <c r="J473" s="163">
        <v>2.831</v>
      </c>
      <c r="K473" s="163">
        <f t="shared" si="219"/>
        <v>2.831</v>
      </c>
      <c r="L473" s="163">
        <f t="shared" si="220"/>
        <v>3.32978</v>
      </c>
      <c r="M473" s="172">
        <v>42</v>
      </c>
      <c r="N473" s="163">
        <f t="shared" si="221"/>
        <v>2.142</v>
      </c>
      <c r="O473" s="18">
        <v>32.22</v>
      </c>
      <c r="P473" s="18">
        <f t="shared" si="222"/>
        <v>1.64322</v>
      </c>
      <c r="Q473" s="18">
        <f t="shared" si="223"/>
        <v>94.36666666666666</v>
      </c>
      <c r="R473" s="18">
        <f t="shared" si="224"/>
        <v>94.36666666666666</v>
      </c>
      <c r="S473" s="18">
        <f t="shared" si="225"/>
        <v>110.99266666666666</v>
      </c>
      <c r="T473" s="163">
        <f t="shared" si="226"/>
        <v>0.49878</v>
      </c>
      <c r="U473" s="163">
        <f t="shared" si="227"/>
        <v>0.49878</v>
      </c>
      <c r="V473" s="18">
        <f t="shared" si="228"/>
        <v>-9.780000000000001</v>
      </c>
    </row>
    <row r="474" spans="1:22" ht="12.75">
      <c r="A474" s="49"/>
      <c r="B474" s="13">
        <v>76</v>
      </c>
      <c r="C474" s="99" t="s">
        <v>602</v>
      </c>
      <c r="D474" s="37">
        <v>54</v>
      </c>
      <c r="E474" s="37">
        <v>1980</v>
      </c>
      <c r="F474" s="18">
        <v>3009.1</v>
      </c>
      <c r="G474" s="18">
        <v>3009.1</v>
      </c>
      <c r="H474" s="163">
        <v>10.403</v>
      </c>
      <c r="I474" s="163">
        <f t="shared" si="218"/>
        <v>10.403</v>
      </c>
      <c r="J474" s="163">
        <v>5.099</v>
      </c>
      <c r="K474" s="163">
        <f t="shared" si="219"/>
        <v>5.099000000000001</v>
      </c>
      <c r="L474" s="163">
        <f t="shared" si="220"/>
        <v>6.037400000000001</v>
      </c>
      <c r="M474" s="18">
        <v>104</v>
      </c>
      <c r="N474" s="163">
        <f t="shared" si="221"/>
        <v>5.303999999999999</v>
      </c>
      <c r="O474" s="18">
        <v>85.6</v>
      </c>
      <c r="P474" s="18">
        <f t="shared" si="222"/>
        <v>4.3656</v>
      </c>
      <c r="Q474" s="18">
        <f t="shared" si="223"/>
        <v>94.42592592592592</v>
      </c>
      <c r="R474" s="18">
        <f t="shared" si="224"/>
        <v>94.42592592592594</v>
      </c>
      <c r="S474" s="18">
        <f t="shared" si="225"/>
        <v>111.80370370370372</v>
      </c>
      <c r="T474" s="163">
        <f t="shared" si="226"/>
        <v>0.9384000000000006</v>
      </c>
      <c r="U474" s="163">
        <f t="shared" si="227"/>
        <v>0.9383999999999997</v>
      </c>
      <c r="V474" s="18">
        <f t="shared" si="228"/>
        <v>-18.400000000000006</v>
      </c>
    </row>
    <row r="475" spans="1:22" ht="12.75">
      <c r="A475" s="49"/>
      <c r="B475" s="13">
        <v>77</v>
      </c>
      <c r="C475" s="99" t="s">
        <v>663</v>
      </c>
      <c r="D475" s="37">
        <v>80</v>
      </c>
      <c r="E475" s="37" t="s">
        <v>25</v>
      </c>
      <c r="F475" s="159">
        <v>2645.6</v>
      </c>
      <c r="G475" s="159">
        <v>2645.6</v>
      </c>
      <c r="H475" s="163">
        <v>19.391</v>
      </c>
      <c r="I475" s="18">
        <f t="shared" si="218"/>
        <v>19.391</v>
      </c>
      <c r="J475" s="18">
        <f aca="true" t="shared" si="229" ref="J475:J484">D475*0.16</f>
        <v>12.8</v>
      </c>
      <c r="K475" s="18">
        <f t="shared" si="219"/>
        <v>11.768199999999997</v>
      </c>
      <c r="L475" s="18">
        <f t="shared" si="220"/>
        <v>13.225499999999997</v>
      </c>
      <c r="M475" s="18">
        <v>136</v>
      </c>
      <c r="N475" s="163">
        <f aca="true" t="shared" si="230" ref="N475:N484">M475*0.05605</f>
        <v>7.622800000000001</v>
      </c>
      <c r="O475" s="18">
        <v>110</v>
      </c>
      <c r="P475" s="18">
        <f aca="true" t="shared" si="231" ref="P475:P484">O475*0.05605</f>
        <v>6.165500000000001</v>
      </c>
      <c r="Q475" s="160">
        <v>160</v>
      </c>
      <c r="R475" s="160">
        <f t="shared" si="224"/>
        <v>147.10249999999996</v>
      </c>
      <c r="S475" s="160">
        <f t="shared" si="225"/>
        <v>165.31874999999997</v>
      </c>
      <c r="T475" s="18">
        <f t="shared" si="226"/>
        <v>0.425499999999996</v>
      </c>
      <c r="U475" s="18">
        <f t="shared" si="227"/>
        <v>1.4573</v>
      </c>
      <c r="V475" s="160">
        <f t="shared" si="228"/>
        <v>-26</v>
      </c>
    </row>
    <row r="476" spans="1:22" ht="12.75">
      <c r="A476" s="49"/>
      <c r="B476" s="13">
        <v>78</v>
      </c>
      <c r="C476" s="99" t="s">
        <v>664</v>
      </c>
      <c r="D476" s="37">
        <v>40</v>
      </c>
      <c r="E476" s="37" t="s">
        <v>25</v>
      </c>
      <c r="F476" s="159">
        <v>2140.6</v>
      </c>
      <c r="G476" s="159">
        <v>2140.6</v>
      </c>
      <c r="H476" s="163">
        <v>9.987</v>
      </c>
      <c r="I476" s="18">
        <f t="shared" si="218"/>
        <v>9.987</v>
      </c>
      <c r="J476" s="18">
        <f t="shared" si="229"/>
        <v>6.4</v>
      </c>
      <c r="K476" s="18">
        <f t="shared" si="219"/>
        <v>6.0634999999999994</v>
      </c>
      <c r="L476" s="18">
        <f t="shared" si="220"/>
        <v>6.640815</v>
      </c>
      <c r="M476" s="160">
        <v>70</v>
      </c>
      <c r="N476" s="163">
        <f t="shared" si="230"/>
        <v>3.9235</v>
      </c>
      <c r="O476" s="160">
        <v>59.7</v>
      </c>
      <c r="P476" s="18">
        <f t="shared" si="231"/>
        <v>3.346185</v>
      </c>
      <c r="Q476" s="160">
        <v>160</v>
      </c>
      <c r="R476" s="160">
        <f t="shared" si="224"/>
        <v>151.58749999999998</v>
      </c>
      <c r="S476" s="160">
        <f t="shared" si="225"/>
        <v>166.020375</v>
      </c>
      <c r="T476" s="18">
        <f t="shared" si="226"/>
        <v>0.24081499999999956</v>
      </c>
      <c r="U476" s="18">
        <f t="shared" si="227"/>
        <v>0.577315</v>
      </c>
      <c r="V476" s="160">
        <f t="shared" si="228"/>
        <v>-10.299999999999997</v>
      </c>
    </row>
    <row r="477" spans="1:22" ht="12.75">
      <c r="A477" s="49"/>
      <c r="B477" s="13">
        <v>79</v>
      </c>
      <c r="C477" s="99" t="s">
        <v>665</v>
      </c>
      <c r="D477" s="37">
        <v>22</v>
      </c>
      <c r="E477" s="37" t="s">
        <v>25</v>
      </c>
      <c r="F477" s="159">
        <v>721.38</v>
      </c>
      <c r="G477" s="159">
        <v>721.38</v>
      </c>
      <c r="H477" s="163">
        <v>5.63</v>
      </c>
      <c r="I477" s="18">
        <f t="shared" si="218"/>
        <v>5.63</v>
      </c>
      <c r="J477" s="18">
        <f t="shared" si="229"/>
        <v>3.52</v>
      </c>
      <c r="K477" s="18">
        <f t="shared" si="219"/>
        <v>3.33195</v>
      </c>
      <c r="L477" s="18">
        <f t="shared" si="220"/>
        <v>3.6682499999999996</v>
      </c>
      <c r="M477" s="160">
        <v>41</v>
      </c>
      <c r="N477" s="163">
        <f t="shared" si="230"/>
        <v>2.29805</v>
      </c>
      <c r="O477" s="160">
        <v>35</v>
      </c>
      <c r="P477" s="18">
        <f t="shared" si="231"/>
        <v>1.96175</v>
      </c>
      <c r="Q477" s="160">
        <v>160</v>
      </c>
      <c r="R477" s="160">
        <f t="shared" si="224"/>
        <v>151.4522727272727</v>
      </c>
      <c r="S477" s="160">
        <f t="shared" si="225"/>
        <v>166.73863636363635</v>
      </c>
      <c r="T477" s="18">
        <f t="shared" si="226"/>
        <v>0.14824999999999955</v>
      </c>
      <c r="U477" s="18">
        <f t="shared" si="227"/>
        <v>0.3362999999999998</v>
      </c>
      <c r="V477" s="160">
        <f t="shared" si="228"/>
        <v>-6</v>
      </c>
    </row>
    <row r="478" spans="1:22" ht="12.75">
      <c r="A478" s="49"/>
      <c r="B478" s="13">
        <v>80</v>
      </c>
      <c r="C478" s="99" t="s">
        <v>666</v>
      </c>
      <c r="D478" s="37">
        <v>22</v>
      </c>
      <c r="E478" s="37" t="s">
        <v>25</v>
      </c>
      <c r="F478" s="159">
        <v>736.12</v>
      </c>
      <c r="G478" s="159">
        <v>736.12</v>
      </c>
      <c r="H478" s="163">
        <v>5.743</v>
      </c>
      <c r="I478" s="18">
        <f t="shared" si="218"/>
        <v>5.743</v>
      </c>
      <c r="J478" s="18">
        <f t="shared" si="229"/>
        <v>3.52</v>
      </c>
      <c r="K478" s="18">
        <f t="shared" si="219"/>
        <v>3.1086500000000004</v>
      </c>
      <c r="L478" s="18">
        <f t="shared" si="220"/>
        <v>3.6803600000000003</v>
      </c>
      <c r="M478" s="160">
        <v>47</v>
      </c>
      <c r="N478" s="163">
        <f t="shared" si="230"/>
        <v>2.63435</v>
      </c>
      <c r="O478" s="160">
        <v>36.8</v>
      </c>
      <c r="P478" s="18">
        <f t="shared" si="231"/>
        <v>2.06264</v>
      </c>
      <c r="Q478" s="160">
        <v>160</v>
      </c>
      <c r="R478" s="160">
        <f t="shared" si="224"/>
        <v>141.30227272727276</v>
      </c>
      <c r="S478" s="160">
        <f t="shared" si="225"/>
        <v>167.2890909090909</v>
      </c>
      <c r="T478" s="18">
        <f t="shared" si="226"/>
        <v>0.16036000000000028</v>
      </c>
      <c r="U478" s="18">
        <f t="shared" si="227"/>
        <v>0.5717099999999999</v>
      </c>
      <c r="V478" s="160">
        <f t="shared" si="228"/>
        <v>-10.200000000000003</v>
      </c>
    </row>
    <row r="479" spans="1:22" ht="12.75">
      <c r="A479" s="49"/>
      <c r="B479" s="13">
        <v>81</v>
      </c>
      <c r="C479" s="99" t="s">
        <v>667</v>
      </c>
      <c r="D479" s="37">
        <v>55</v>
      </c>
      <c r="E479" s="37" t="s">
        <v>25</v>
      </c>
      <c r="F479" s="18">
        <v>1841.4</v>
      </c>
      <c r="G479" s="18">
        <v>1841.4</v>
      </c>
      <c r="H479" s="163">
        <v>14.29</v>
      </c>
      <c r="I479" s="18">
        <f t="shared" si="218"/>
        <v>14.29</v>
      </c>
      <c r="J479" s="18">
        <f t="shared" si="229"/>
        <v>8.8</v>
      </c>
      <c r="K479" s="18">
        <f t="shared" si="219"/>
        <v>8.40475</v>
      </c>
      <c r="L479" s="18">
        <f t="shared" si="220"/>
        <v>9.206264999999998</v>
      </c>
      <c r="M479" s="18">
        <v>105</v>
      </c>
      <c r="N479" s="163">
        <f t="shared" si="230"/>
        <v>5.88525</v>
      </c>
      <c r="O479" s="18">
        <v>90.7</v>
      </c>
      <c r="P479" s="18">
        <f t="shared" si="231"/>
        <v>5.083735000000001</v>
      </c>
      <c r="Q479" s="160">
        <v>160</v>
      </c>
      <c r="R479" s="160">
        <f t="shared" si="224"/>
        <v>152.81363636363636</v>
      </c>
      <c r="S479" s="160">
        <f t="shared" si="225"/>
        <v>167.3866363636363</v>
      </c>
      <c r="T479" s="18">
        <f t="shared" si="226"/>
        <v>0.40626499999999766</v>
      </c>
      <c r="U479" s="18">
        <f t="shared" si="227"/>
        <v>0.8015149999999993</v>
      </c>
      <c r="V479" s="160">
        <f t="shared" si="228"/>
        <v>-14.299999999999997</v>
      </c>
    </row>
    <row r="480" spans="1:22" ht="12.75">
      <c r="A480" s="49"/>
      <c r="B480" s="13">
        <v>82</v>
      </c>
      <c r="C480" s="99" t="s">
        <v>668</v>
      </c>
      <c r="D480" s="37">
        <v>30</v>
      </c>
      <c r="E480" s="37" t="s">
        <v>25</v>
      </c>
      <c r="F480" s="159">
        <v>1004.98</v>
      </c>
      <c r="G480" s="159">
        <v>1004.98</v>
      </c>
      <c r="H480" s="160">
        <v>7.63</v>
      </c>
      <c r="I480" s="18">
        <f t="shared" si="218"/>
        <v>7.63</v>
      </c>
      <c r="J480" s="18">
        <f t="shared" si="229"/>
        <v>4.8</v>
      </c>
      <c r="K480" s="18">
        <f t="shared" si="219"/>
        <v>4.379099999999999</v>
      </c>
      <c r="L480" s="18">
        <f t="shared" si="220"/>
        <v>5.023675</v>
      </c>
      <c r="M480" s="160">
        <v>58</v>
      </c>
      <c r="N480" s="163">
        <f t="shared" si="230"/>
        <v>3.2509</v>
      </c>
      <c r="O480" s="160">
        <v>46.5</v>
      </c>
      <c r="P480" s="18">
        <f t="shared" si="231"/>
        <v>2.606325</v>
      </c>
      <c r="Q480" s="160">
        <v>160</v>
      </c>
      <c r="R480" s="160">
        <f t="shared" si="224"/>
        <v>145.96999999999997</v>
      </c>
      <c r="S480" s="160">
        <f t="shared" si="225"/>
        <v>167.45583333333335</v>
      </c>
      <c r="T480" s="18">
        <f t="shared" si="226"/>
        <v>0.22367500000000007</v>
      </c>
      <c r="U480" s="18">
        <f t="shared" si="227"/>
        <v>0.6445750000000001</v>
      </c>
      <c r="V480" s="160">
        <f t="shared" si="228"/>
        <v>-11.5</v>
      </c>
    </row>
    <row r="481" spans="1:22" ht="12.75">
      <c r="A481" s="49"/>
      <c r="B481" s="13">
        <v>83</v>
      </c>
      <c r="C481" s="99" t="s">
        <v>669</v>
      </c>
      <c r="D481" s="37">
        <v>30</v>
      </c>
      <c r="E481" s="37" t="s">
        <v>25</v>
      </c>
      <c r="F481" s="159">
        <v>1006.5</v>
      </c>
      <c r="G481" s="159">
        <v>1006.5</v>
      </c>
      <c r="H481" s="160">
        <v>7.694</v>
      </c>
      <c r="I481" s="18">
        <f t="shared" si="218"/>
        <v>7.694</v>
      </c>
      <c r="J481" s="18">
        <f t="shared" si="229"/>
        <v>4.8</v>
      </c>
      <c r="K481" s="18">
        <f t="shared" si="219"/>
        <v>3.04185</v>
      </c>
      <c r="L481" s="18">
        <f t="shared" si="220"/>
        <v>5.031625</v>
      </c>
      <c r="M481" s="160">
        <v>83</v>
      </c>
      <c r="N481" s="163">
        <f t="shared" si="230"/>
        <v>4.65215</v>
      </c>
      <c r="O481" s="160">
        <v>47.5</v>
      </c>
      <c r="P481" s="18">
        <f t="shared" si="231"/>
        <v>2.662375</v>
      </c>
      <c r="Q481" s="160">
        <v>160</v>
      </c>
      <c r="R481" s="160">
        <f t="shared" si="224"/>
        <v>101.39500000000001</v>
      </c>
      <c r="S481" s="160">
        <f t="shared" si="225"/>
        <v>167.72083333333333</v>
      </c>
      <c r="T481" s="18">
        <f t="shared" si="226"/>
        <v>0.2316250000000002</v>
      </c>
      <c r="U481" s="18">
        <f t="shared" si="227"/>
        <v>1.9897749999999998</v>
      </c>
      <c r="V481" s="160">
        <f t="shared" si="228"/>
        <v>-35.5</v>
      </c>
    </row>
    <row r="482" spans="1:22" ht="12.75">
      <c r="A482" s="49"/>
      <c r="B482" s="13">
        <v>84</v>
      </c>
      <c r="C482" s="99" t="s">
        <v>670</v>
      </c>
      <c r="D482" s="37">
        <v>80</v>
      </c>
      <c r="E482" s="37" t="s">
        <v>25</v>
      </c>
      <c r="F482" s="159">
        <v>2684</v>
      </c>
      <c r="G482" s="159">
        <v>2684</v>
      </c>
      <c r="H482" s="160">
        <v>18.968</v>
      </c>
      <c r="I482" s="18">
        <f t="shared" si="218"/>
        <v>18.968</v>
      </c>
      <c r="J482" s="18">
        <f t="shared" si="229"/>
        <v>12.8</v>
      </c>
      <c r="K482" s="18">
        <f t="shared" si="219"/>
        <v>11.7936</v>
      </c>
      <c r="L482" s="18">
        <f t="shared" si="220"/>
        <v>13.419049999999999</v>
      </c>
      <c r="M482" s="160">
        <v>128</v>
      </c>
      <c r="N482" s="163">
        <f t="shared" si="230"/>
        <v>7.1744</v>
      </c>
      <c r="O482" s="160">
        <v>99</v>
      </c>
      <c r="P482" s="18">
        <f t="shared" si="231"/>
        <v>5.5489500000000005</v>
      </c>
      <c r="Q482" s="160">
        <v>160</v>
      </c>
      <c r="R482" s="160">
        <f t="shared" si="224"/>
        <v>147.42000000000002</v>
      </c>
      <c r="S482" s="160">
        <f t="shared" si="225"/>
        <v>167.738125</v>
      </c>
      <c r="T482" s="18">
        <f t="shared" si="226"/>
        <v>0.6190499999999979</v>
      </c>
      <c r="U482" s="18">
        <f t="shared" si="227"/>
        <v>1.6254499999999998</v>
      </c>
      <c r="V482" s="160">
        <f t="shared" si="228"/>
        <v>-29</v>
      </c>
    </row>
    <row r="483" spans="1:22" ht="12.75">
      <c r="A483" s="49"/>
      <c r="B483" s="13">
        <v>85</v>
      </c>
      <c r="C483" s="99" t="s">
        <v>672</v>
      </c>
      <c r="D483" s="37">
        <v>40</v>
      </c>
      <c r="E483" s="37" t="s">
        <v>25</v>
      </c>
      <c r="F483" s="18">
        <v>1342.81</v>
      </c>
      <c r="G483" s="18">
        <v>1342.81</v>
      </c>
      <c r="H483" s="18">
        <v>10.811</v>
      </c>
      <c r="I483" s="18">
        <f t="shared" si="218"/>
        <v>10.811</v>
      </c>
      <c r="J483" s="18">
        <f t="shared" si="229"/>
        <v>6.4</v>
      </c>
      <c r="K483" s="18">
        <f t="shared" si="219"/>
        <v>5.48625</v>
      </c>
      <c r="L483" s="18">
        <f t="shared" si="220"/>
        <v>6.713745</v>
      </c>
      <c r="M483" s="18">
        <v>95</v>
      </c>
      <c r="N483" s="163">
        <f t="shared" si="230"/>
        <v>5.32475</v>
      </c>
      <c r="O483" s="18">
        <v>73.1</v>
      </c>
      <c r="P483" s="18">
        <f t="shared" si="231"/>
        <v>4.097255</v>
      </c>
      <c r="Q483" s="160">
        <v>160</v>
      </c>
      <c r="R483" s="160">
        <f t="shared" si="224"/>
        <v>137.15625</v>
      </c>
      <c r="S483" s="160">
        <f t="shared" si="225"/>
        <v>167.843625</v>
      </c>
      <c r="T483" s="18">
        <f t="shared" si="226"/>
        <v>0.31374499999999994</v>
      </c>
      <c r="U483" s="18">
        <f t="shared" si="227"/>
        <v>1.2274950000000002</v>
      </c>
      <c r="V483" s="160">
        <f t="shared" si="228"/>
        <v>-21.900000000000006</v>
      </c>
    </row>
    <row r="484" spans="1:22" ht="12.75">
      <c r="A484" s="49"/>
      <c r="B484" s="13">
        <v>86</v>
      </c>
      <c r="C484" s="61" t="s">
        <v>673</v>
      </c>
      <c r="D484" s="37">
        <v>4</v>
      </c>
      <c r="E484" s="37" t="s">
        <v>25</v>
      </c>
      <c r="F484" s="159">
        <v>232.6</v>
      </c>
      <c r="G484" s="159">
        <v>232.6</v>
      </c>
      <c r="H484" s="160">
        <v>1.351</v>
      </c>
      <c r="I484" s="18">
        <f t="shared" si="218"/>
        <v>1.351</v>
      </c>
      <c r="J484" s="18">
        <f t="shared" si="229"/>
        <v>0.64</v>
      </c>
      <c r="K484" s="18">
        <f t="shared" si="219"/>
        <v>0.5662999999999999</v>
      </c>
      <c r="L484" s="18">
        <f t="shared" si="220"/>
        <v>1.18285</v>
      </c>
      <c r="M484" s="160">
        <v>14</v>
      </c>
      <c r="N484" s="163">
        <f t="shared" si="230"/>
        <v>0.7847000000000001</v>
      </c>
      <c r="O484" s="160">
        <v>3</v>
      </c>
      <c r="P484" s="18">
        <f t="shared" si="231"/>
        <v>0.16815000000000002</v>
      </c>
      <c r="Q484" s="160">
        <v>160</v>
      </c>
      <c r="R484" s="160">
        <f t="shared" si="224"/>
        <v>141.575</v>
      </c>
      <c r="S484" s="160">
        <f t="shared" si="225"/>
        <v>295.7125</v>
      </c>
      <c r="T484" s="18">
        <f t="shared" si="226"/>
        <v>0.5428499999999999</v>
      </c>
      <c r="U484" s="18">
        <f t="shared" si="227"/>
        <v>0.61655</v>
      </c>
      <c r="V484" s="160">
        <f t="shared" si="228"/>
        <v>-11</v>
      </c>
    </row>
    <row r="485" spans="1:22" ht="12.75">
      <c r="A485" s="49"/>
      <c r="B485" s="13">
        <v>87</v>
      </c>
      <c r="C485" s="3" t="s">
        <v>722</v>
      </c>
      <c r="D485" s="105">
        <v>9</v>
      </c>
      <c r="E485" s="105">
        <v>1991</v>
      </c>
      <c r="F485" s="183">
        <v>526.93</v>
      </c>
      <c r="G485" s="183">
        <v>526.93</v>
      </c>
      <c r="H485" s="178">
        <v>3.8</v>
      </c>
      <c r="I485" s="176">
        <f t="shared" si="218"/>
        <v>3.8</v>
      </c>
      <c r="J485" s="176">
        <v>1.44</v>
      </c>
      <c r="K485" s="176">
        <f t="shared" si="219"/>
        <v>1.3519999999999999</v>
      </c>
      <c r="L485" s="176">
        <f t="shared" si="220"/>
        <v>2.3286499999999997</v>
      </c>
      <c r="M485" s="178">
        <v>48</v>
      </c>
      <c r="N485" s="177">
        <f>M485*0.051</f>
        <v>2.448</v>
      </c>
      <c r="O485" s="178">
        <v>28.85</v>
      </c>
      <c r="P485" s="176">
        <f>O485*0.051</f>
        <v>1.47135</v>
      </c>
      <c r="Q485" s="178">
        <f>J485*1000/D485</f>
        <v>160</v>
      </c>
      <c r="R485" s="178">
        <f t="shared" si="224"/>
        <v>150.2222222222222</v>
      </c>
      <c r="S485" s="178">
        <f t="shared" si="225"/>
        <v>258.7388888888888</v>
      </c>
      <c r="T485" s="176">
        <f t="shared" si="226"/>
        <v>0.8886499999999997</v>
      </c>
      <c r="U485" s="176">
        <f t="shared" si="227"/>
        <v>0.97665</v>
      </c>
      <c r="V485" s="178">
        <f t="shared" si="228"/>
        <v>-19.15</v>
      </c>
    </row>
    <row r="486" spans="1:22" ht="12.75">
      <c r="A486" s="49"/>
      <c r="B486" s="13">
        <v>88</v>
      </c>
      <c r="C486" s="10" t="s">
        <v>743</v>
      </c>
      <c r="D486" s="37">
        <v>42</v>
      </c>
      <c r="E486" s="37">
        <v>2000</v>
      </c>
      <c r="F486" s="18">
        <v>2801.69</v>
      </c>
      <c r="G486" s="18">
        <v>2759.32</v>
      </c>
      <c r="H486" s="159">
        <v>12.234</v>
      </c>
      <c r="I486" s="18">
        <f t="shared" si="218"/>
        <v>12.234</v>
      </c>
      <c r="J486" s="159">
        <v>6.64</v>
      </c>
      <c r="K486" s="18">
        <f t="shared" si="219"/>
        <v>5.91</v>
      </c>
      <c r="L486" s="18">
        <f t="shared" si="220"/>
        <v>6.951292</v>
      </c>
      <c r="M486" s="159">
        <v>124</v>
      </c>
      <c r="N486" s="163">
        <f>M486*0.051</f>
        <v>6.324</v>
      </c>
      <c r="O486" s="163">
        <v>98.65</v>
      </c>
      <c r="P486" s="159">
        <v>5.282708</v>
      </c>
      <c r="Q486" s="160">
        <f>J486*1000/D486</f>
        <v>158.0952380952381</v>
      </c>
      <c r="R486" s="160">
        <f t="shared" si="224"/>
        <v>140.71428571428572</v>
      </c>
      <c r="S486" s="160">
        <f t="shared" si="225"/>
        <v>165.50695238095236</v>
      </c>
      <c r="T486" s="18">
        <f t="shared" si="226"/>
        <v>0.3112919999999999</v>
      </c>
      <c r="U486" s="18">
        <f t="shared" si="227"/>
        <v>1.0412919999999994</v>
      </c>
      <c r="V486" s="160">
        <f t="shared" si="228"/>
        <v>-25.349999999999994</v>
      </c>
    </row>
    <row r="487" spans="1:22" ht="12.75">
      <c r="A487" s="49"/>
      <c r="B487" s="13">
        <v>89</v>
      </c>
      <c r="C487" s="10" t="s">
        <v>749</v>
      </c>
      <c r="D487" s="37">
        <v>13</v>
      </c>
      <c r="E487" s="184">
        <v>2006</v>
      </c>
      <c r="F487" s="18">
        <v>1991.3</v>
      </c>
      <c r="G487" s="18">
        <v>1166.73</v>
      </c>
      <c r="H487" s="159">
        <v>2.266</v>
      </c>
      <c r="I487" s="18">
        <f t="shared" si="218"/>
        <v>2.266</v>
      </c>
      <c r="J487" s="159">
        <v>1.04</v>
      </c>
      <c r="K487" s="18">
        <f t="shared" si="219"/>
        <v>-0.028999999999999915</v>
      </c>
      <c r="L487" s="18">
        <f t="shared" si="220"/>
        <v>1.24855</v>
      </c>
      <c r="M487" s="159">
        <v>45</v>
      </c>
      <c r="N487" s="163">
        <f>M487*0.051</f>
        <v>2.295</v>
      </c>
      <c r="O487" s="163">
        <v>19</v>
      </c>
      <c r="P487" s="159">
        <v>1.01745</v>
      </c>
      <c r="Q487" s="160">
        <f>J487*1000/D487</f>
        <v>80</v>
      </c>
      <c r="R487" s="160">
        <f t="shared" si="224"/>
        <v>-2.230769230769224</v>
      </c>
      <c r="S487" s="160">
        <f t="shared" si="225"/>
        <v>96.04230769230769</v>
      </c>
      <c r="T487" s="18">
        <f t="shared" si="226"/>
        <v>0.20855</v>
      </c>
      <c r="U487" s="18">
        <f t="shared" si="227"/>
        <v>1.27755</v>
      </c>
      <c r="V487" s="160">
        <f t="shared" si="228"/>
        <v>-26</v>
      </c>
    </row>
    <row r="488" spans="1:22" ht="12.75">
      <c r="A488" s="49"/>
      <c r="B488" s="13">
        <v>90</v>
      </c>
      <c r="C488" s="10" t="s">
        <v>751</v>
      </c>
      <c r="D488" s="37">
        <v>40</v>
      </c>
      <c r="E488" s="184">
        <v>1995</v>
      </c>
      <c r="F488" s="18">
        <v>2734.01</v>
      </c>
      <c r="G488" s="18">
        <v>2734.01</v>
      </c>
      <c r="H488" s="159">
        <v>15.927</v>
      </c>
      <c r="I488" s="18">
        <f t="shared" si="218"/>
        <v>15.927</v>
      </c>
      <c r="J488" s="159">
        <v>6.4</v>
      </c>
      <c r="K488" s="18">
        <f t="shared" si="219"/>
        <v>3.024000000000001</v>
      </c>
      <c r="L488" s="18">
        <f t="shared" si="220"/>
        <v>8.989276</v>
      </c>
      <c r="M488" s="159">
        <v>253</v>
      </c>
      <c r="N488" s="163">
        <f>M488*0.051</f>
        <v>12.902999999999999</v>
      </c>
      <c r="O488" s="163">
        <v>129.556</v>
      </c>
      <c r="P488" s="159">
        <v>6.937724</v>
      </c>
      <c r="Q488" s="160">
        <f>J488*1000/D488</f>
        <v>160</v>
      </c>
      <c r="R488" s="160">
        <f t="shared" si="224"/>
        <v>75.60000000000002</v>
      </c>
      <c r="S488" s="160">
        <f t="shared" si="225"/>
        <v>224.7319</v>
      </c>
      <c r="T488" s="18">
        <f t="shared" si="226"/>
        <v>2.589276</v>
      </c>
      <c r="U488" s="18">
        <f t="shared" si="227"/>
        <v>5.9652759999999985</v>
      </c>
      <c r="V488" s="160">
        <f t="shared" si="228"/>
        <v>-123.44399999999999</v>
      </c>
    </row>
    <row r="489" spans="1:22" ht="12.75">
      <c r="A489" s="49"/>
      <c r="B489" s="13">
        <v>91</v>
      </c>
      <c r="C489" s="69" t="s">
        <v>758</v>
      </c>
      <c r="D489" s="105">
        <v>60</v>
      </c>
      <c r="E489" s="188">
        <v>1985</v>
      </c>
      <c r="F489" s="176">
        <v>3189.58</v>
      </c>
      <c r="G489" s="176">
        <v>3189.58</v>
      </c>
      <c r="H489" s="183">
        <v>19.533</v>
      </c>
      <c r="I489" s="176">
        <v>19.533</v>
      </c>
      <c r="J489" s="183">
        <v>9.6</v>
      </c>
      <c r="K489" s="176">
        <v>8.772000000000002</v>
      </c>
      <c r="L489" s="176">
        <v>10.061933000000002</v>
      </c>
      <c r="M489" s="183">
        <v>211</v>
      </c>
      <c r="N489" s="177">
        <v>10.761</v>
      </c>
      <c r="O489" s="177">
        <v>176.864</v>
      </c>
      <c r="P489" s="183">
        <v>9.471067</v>
      </c>
      <c r="Q489" s="178">
        <v>160</v>
      </c>
      <c r="R489" s="178">
        <v>146.20000000000002</v>
      </c>
      <c r="S489" s="178">
        <v>167.69888333333336</v>
      </c>
      <c r="T489" s="176">
        <v>0.4619330000000019</v>
      </c>
      <c r="U489" s="176">
        <v>1.2899329999999996</v>
      </c>
      <c r="V489" s="178">
        <v>-34.135999999999996</v>
      </c>
    </row>
    <row r="490" spans="1:22" ht="12.75">
      <c r="A490" s="49"/>
      <c r="B490" s="13">
        <v>92</v>
      </c>
      <c r="C490" s="70" t="s">
        <v>759</v>
      </c>
      <c r="D490" s="106">
        <v>40</v>
      </c>
      <c r="E490" s="189">
        <v>1985</v>
      </c>
      <c r="F490" s="176">
        <v>2161.15</v>
      </c>
      <c r="G490" s="176">
        <v>2161.15</v>
      </c>
      <c r="H490" s="183">
        <v>12.165</v>
      </c>
      <c r="I490" s="176">
        <v>12.165</v>
      </c>
      <c r="J490" s="183">
        <v>6.4</v>
      </c>
      <c r="K490" s="176">
        <v>5.8919999999999995</v>
      </c>
      <c r="L490" s="176">
        <v>6.638211999999999</v>
      </c>
      <c r="M490" s="183">
        <v>123</v>
      </c>
      <c r="N490" s="177">
        <v>6.273</v>
      </c>
      <c r="O490" s="177">
        <v>103.208</v>
      </c>
      <c r="P490" s="183">
        <v>5.526788</v>
      </c>
      <c r="Q490" s="178">
        <v>160</v>
      </c>
      <c r="R490" s="178">
        <v>147.29999999999998</v>
      </c>
      <c r="S490" s="178">
        <v>165.9553</v>
      </c>
      <c r="T490" s="176">
        <v>0.23821199999999898</v>
      </c>
      <c r="U490" s="176">
        <v>0.7462119999999999</v>
      </c>
      <c r="V490" s="178">
        <v>-19.792</v>
      </c>
    </row>
    <row r="491" spans="1:22" ht="12.75">
      <c r="A491" s="49"/>
      <c r="B491" s="13">
        <v>93</v>
      </c>
      <c r="C491" s="10" t="s">
        <v>766</v>
      </c>
      <c r="D491" s="37">
        <v>13</v>
      </c>
      <c r="E491" s="184">
        <v>1961</v>
      </c>
      <c r="F491" s="18">
        <v>593.01</v>
      </c>
      <c r="G491" s="18">
        <v>496.42</v>
      </c>
      <c r="H491" s="159">
        <v>1.689</v>
      </c>
      <c r="I491" s="18">
        <v>1.689</v>
      </c>
      <c r="J491" s="159">
        <v>0.13</v>
      </c>
      <c r="K491" s="18">
        <v>-0.19799999999999973</v>
      </c>
      <c r="L491" s="18">
        <v>0.580301</v>
      </c>
      <c r="M491" s="159">
        <v>37</v>
      </c>
      <c r="N491" s="163">
        <v>1.8869999999999998</v>
      </c>
      <c r="O491" s="163">
        <v>20.704</v>
      </c>
      <c r="P491" s="159">
        <v>1.108699</v>
      </c>
      <c r="Q491" s="160">
        <v>10</v>
      </c>
      <c r="R491" s="160">
        <v>-15.23076923076921</v>
      </c>
      <c r="S491" s="160">
        <v>44.63853846153846</v>
      </c>
      <c r="T491" s="18">
        <v>0.45030099999999995</v>
      </c>
      <c r="U491" s="18">
        <v>0.7783009999999997</v>
      </c>
      <c r="V491" s="160">
        <v>-16.296</v>
      </c>
    </row>
    <row r="492" spans="1:22" ht="13.5" thickBot="1">
      <c r="A492" s="308"/>
      <c r="B492" s="13">
        <v>94</v>
      </c>
      <c r="C492" s="22" t="s">
        <v>767</v>
      </c>
      <c r="D492" s="351">
        <v>11</v>
      </c>
      <c r="E492" s="347">
        <v>1910</v>
      </c>
      <c r="F492" s="23">
        <v>542.57</v>
      </c>
      <c r="G492" s="23">
        <v>450.66</v>
      </c>
      <c r="H492" s="169">
        <v>0.567</v>
      </c>
      <c r="I492" s="23">
        <v>0.567</v>
      </c>
      <c r="J492" s="169">
        <v>0</v>
      </c>
      <c r="K492" s="23">
        <v>-1.3199999999999998</v>
      </c>
      <c r="L492" s="23">
        <v>0.20007499999999995</v>
      </c>
      <c r="M492" s="169">
        <v>37</v>
      </c>
      <c r="N492" s="165">
        <v>1.8869999999999998</v>
      </c>
      <c r="O492" s="165">
        <v>6.852</v>
      </c>
      <c r="P492" s="169">
        <v>0.366925</v>
      </c>
      <c r="Q492" s="164">
        <v>0</v>
      </c>
      <c r="R492" s="164">
        <v>-119.99999999999999</v>
      </c>
      <c r="S492" s="164">
        <v>18.18863636363636</v>
      </c>
      <c r="T492" s="23">
        <v>0.20007499999999995</v>
      </c>
      <c r="U492" s="23">
        <v>1.5200749999999998</v>
      </c>
      <c r="V492" s="314">
        <v>-30.148</v>
      </c>
    </row>
    <row r="493" spans="1:22" ht="12.75">
      <c r="A493" s="309" t="s">
        <v>35</v>
      </c>
      <c r="B493" s="118">
        <v>1</v>
      </c>
      <c r="C493" s="113" t="s">
        <v>150</v>
      </c>
      <c r="D493" s="43">
        <v>9</v>
      </c>
      <c r="E493" s="43" t="s">
        <v>29</v>
      </c>
      <c r="F493" s="310">
        <v>509.55</v>
      </c>
      <c r="G493" s="310">
        <v>509.55</v>
      </c>
      <c r="H493" s="311">
        <v>1.05</v>
      </c>
      <c r="I493" s="119">
        <f>H493</f>
        <v>1.05</v>
      </c>
      <c r="J493" s="311">
        <v>0.082845</v>
      </c>
      <c r="K493" s="119">
        <f aca="true" t="shared" si="232" ref="K493:K503">I493-N493</f>
        <v>0.5910000000000001</v>
      </c>
      <c r="L493" s="119">
        <f aca="true" t="shared" si="233" ref="L493:L503">I493-P493</f>
        <v>0.6165</v>
      </c>
      <c r="M493" s="311">
        <v>9</v>
      </c>
      <c r="N493" s="312">
        <f aca="true" t="shared" si="234" ref="N493:N503">M493*0.051</f>
        <v>0.45899999999999996</v>
      </c>
      <c r="O493" s="313">
        <v>8.5</v>
      </c>
      <c r="P493" s="119">
        <f aca="true" t="shared" si="235" ref="P493:P503">O493*0.051</f>
        <v>0.4335</v>
      </c>
      <c r="Q493" s="311">
        <f aca="true" t="shared" si="236" ref="Q493:Q534">J493*1000/D493</f>
        <v>9.205</v>
      </c>
      <c r="R493" s="311">
        <f aca="true" t="shared" si="237" ref="R493:R534">K493*1000/D493</f>
        <v>65.66666666666669</v>
      </c>
      <c r="S493" s="311">
        <f aca="true" t="shared" si="238" ref="S493:S534">L493*1000/D493</f>
        <v>68.5</v>
      </c>
      <c r="T493" s="119">
        <f aca="true" t="shared" si="239" ref="T493:T503">L493-J493</f>
        <v>0.533655</v>
      </c>
      <c r="U493" s="119">
        <f aca="true" t="shared" si="240" ref="U493:U503">N493-P493</f>
        <v>0.025499999999999967</v>
      </c>
      <c r="V493" s="108">
        <f aca="true" t="shared" si="241" ref="V493:V503">O493-M493</f>
        <v>-0.5</v>
      </c>
    </row>
    <row r="494" spans="1:22" ht="12.75">
      <c r="A494" s="50"/>
      <c r="B494" s="13">
        <v>2</v>
      </c>
      <c r="C494" s="107" t="s">
        <v>151</v>
      </c>
      <c r="D494" s="36">
        <v>24</v>
      </c>
      <c r="E494" s="36" t="s">
        <v>29</v>
      </c>
      <c r="F494" s="19">
        <v>971.5</v>
      </c>
      <c r="G494" s="19">
        <v>971.5</v>
      </c>
      <c r="H494" s="110">
        <v>5.05</v>
      </c>
      <c r="I494" s="19">
        <f>H494</f>
        <v>5.05</v>
      </c>
      <c r="J494" s="110">
        <v>1.027</v>
      </c>
      <c r="K494" s="19">
        <f t="shared" si="232"/>
        <v>3.0763</v>
      </c>
      <c r="L494" s="19">
        <f t="shared" si="233"/>
        <v>3.5557</v>
      </c>
      <c r="M494" s="110">
        <v>38.7</v>
      </c>
      <c r="N494" s="114">
        <f t="shared" si="234"/>
        <v>1.9737</v>
      </c>
      <c r="O494" s="114">
        <v>29.3</v>
      </c>
      <c r="P494" s="19">
        <f t="shared" si="235"/>
        <v>1.4943</v>
      </c>
      <c r="Q494" s="110">
        <f t="shared" si="236"/>
        <v>42.791666666666664</v>
      </c>
      <c r="R494" s="110">
        <f t="shared" si="237"/>
        <v>128.17916666666665</v>
      </c>
      <c r="S494" s="110">
        <f t="shared" si="238"/>
        <v>148.15416666666667</v>
      </c>
      <c r="T494" s="19">
        <f t="shared" si="239"/>
        <v>2.5286999999999997</v>
      </c>
      <c r="U494" s="19">
        <f t="shared" si="240"/>
        <v>0.47940000000000005</v>
      </c>
      <c r="V494" s="110">
        <f t="shared" si="241"/>
        <v>-9.400000000000002</v>
      </c>
    </row>
    <row r="495" spans="1:22" ht="12.75">
      <c r="A495" s="50"/>
      <c r="B495" s="13">
        <v>3</v>
      </c>
      <c r="C495" s="120" t="s">
        <v>30</v>
      </c>
      <c r="D495" s="121">
        <v>50</v>
      </c>
      <c r="E495" s="121" t="s">
        <v>29</v>
      </c>
      <c r="F495" s="128">
        <v>1991.56</v>
      </c>
      <c r="G495" s="128">
        <v>1991.56</v>
      </c>
      <c r="H495" s="111">
        <v>12.333</v>
      </c>
      <c r="I495" s="111">
        <f>H495</f>
        <v>12.333</v>
      </c>
      <c r="J495" s="129">
        <v>7.12</v>
      </c>
      <c r="K495" s="111">
        <f t="shared" si="232"/>
        <v>10.701</v>
      </c>
      <c r="L495" s="111">
        <f t="shared" si="233"/>
        <v>11.0223</v>
      </c>
      <c r="M495" s="130">
        <v>32</v>
      </c>
      <c r="N495" s="131">
        <f t="shared" si="234"/>
        <v>1.632</v>
      </c>
      <c r="O495" s="132">
        <v>25.7</v>
      </c>
      <c r="P495" s="111">
        <f t="shared" si="235"/>
        <v>1.3107</v>
      </c>
      <c r="Q495" s="132">
        <f t="shared" si="236"/>
        <v>142.4</v>
      </c>
      <c r="R495" s="132">
        <f t="shared" si="237"/>
        <v>214.02</v>
      </c>
      <c r="S495" s="132">
        <f t="shared" si="238"/>
        <v>220.446</v>
      </c>
      <c r="T495" s="111">
        <f t="shared" si="239"/>
        <v>3.9022999999999994</v>
      </c>
      <c r="U495" s="111">
        <f t="shared" si="240"/>
        <v>0.3212999999999999</v>
      </c>
      <c r="V495" s="132">
        <f t="shared" si="241"/>
        <v>-6.300000000000001</v>
      </c>
    </row>
    <row r="496" spans="1:22" ht="12.75">
      <c r="A496" s="50"/>
      <c r="B496" s="13">
        <v>4</v>
      </c>
      <c r="C496" s="72" t="s">
        <v>152</v>
      </c>
      <c r="D496" s="71">
        <v>90</v>
      </c>
      <c r="E496" s="71" t="s">
        <v>29</v>
      </c>
      <c r="F496" s="133">
        <v>4484.76</v>
      </c>
      <c r="G496" s="133">
        <v>4484.76</v>
      </c>
      <c r="H496" s="131">
        <v>19.93</v>
      </c>
      <c r="I496" s="111">
        <f>H496</f>
        <v>19.93</v>
      </c>
      <c r="J496" s="111">
        <v>12.11</v>
      </c>
      <c r="K496" s="111">
        <f t="shared" si="232"/>
        <v>13.963000000000001</v>
      </c>
      <c r="L496" s="111">
        <f t="shared" si="233"/>
        <v>14.768799999999999</v>
      </c>
      <c r="M496" s="132">
        <v>117</v>
      </c>
      <c r="N496" s="131">
        <f t="shared" si="234"/>
        <v>5.967</v>
      </c>
      <c r="O496" s="132">
        <v>101.2</v>
      </c>
      <c r="P496" s="111">
        <f t="shared" si="235"/>
        <v>5.1612</v>
      </c>
      <c r="Q496" s="132">
        <f t="shared" si="236"/>
        <v>134.55555555555554</v>
      </c>
      <c r="R496" s="132">
        <f t="shared" si="237"/>
        <v>155.14444444444447</v>
      </c>
      <c r="S496" s="132">
        <f t="shared" si="238"/>
        <v>164.09777777777776</v>
      </c>
      <c r="T496" s="111">
        <f t="shared" si="239"/>
        <v>2.6587999999999994</v>
      </c>
      <c r="U496" s="111">
        <f t="shared" si="240"/>
        <v>0.8057999999999996</v>
      </c>
      <c r="V496" s="132">
        <f t="shared" si="241"/>
        <v>-15.799999999999997</v>
      </c>
    </row>
    <row r="497" spans="1:22" ht="12.75">
      <c r="A497" s="50"/>
      <c r="B497" s="13">
        <v>5</v>
      </c>
      <c r="C497" s="72" t="s">
        <v>153</v>
      </c>
      <c r="D497" s="71">
        <v>90</v>
      </c>
      <c r="E497" s="71" t="s">
        <v>29</v>
      </c>
      <c r="F497" s="111">
        <v>4546.17</v>
      </c>
      <c r="G497" s="111">
        <v>4546.17</v>
      </c>
      <c r="H497" s="131">
        <v>17.914</v>
      </c>
      <c r="I497" s="111">
        <f>H497</f>
        <v>17.914</v>
      </c>
      <c r="J497" s="131">
        <v>10.14</v>
      </c>
      <c r="K497" s="111">
        <f t="shared" si="232"/>
        <v>12.304000000000002</v>
      </c>
      <c r="L497" s="111">
        <f t="shared" si="233"/>
        <v>13.11082</v>
      </c>
      <c r="M497" s="111">
        <v>110</v>
      </c>
      <c r="N497" s="131">
        <f t="shared" si="234"/>
        <v>5.609999999999999</v>
      </c>
      <c r="O497" s="131">
        <v>94.18</v>
      </c>
      <c r="P497" s="111">
        <f t="shared" si="235"/>
        <v>4.80318</v>
      </c>
      <c r="Q497" s="132">
        <f t="shared" si="236"/>
        <v>112.66666666666667</v>
      </c>
      <c r="R497" s="132">
        <f t="shared" si="237"/>
        <v>136.71111111111114</v>
      </c>
      <c r="S497" s="132">
        <f t="shared" si="238"/>
        <v>145.67577777777777</v>
      </c>
      <c r="T497" s="111">
        <f t="shared" si="239"/>
        <v>2.97082</v>
      </c>
      <c r="U497" s="111">
        <f t="shared" si="240"/>
        <v>0.8068199999999992</v>
      </c>
      <c r="V497" s="132">
        <f t="shared" si="241"/>
        <v>-15.819999999999993</v>
      </c>
    </row>
    <row r="498" spans="1:22" ht="12.75">
      <c r="A498" s="50"/>
      <c r="B498" s="13">
        <v>6</v>
      </c>
      <c r="C498" s="35" t="s">
        <v>160</v>
      </c>
      <c r="D498" s="109">
        <v>40</v>
      </c>
      <c r="E498" s="109">
        <v>1973</v>
      </c>
      <c r="F498" s="109">
        <v>1925</v>
      </c>
      <c r="G498" s="109">
        <v>1925</v>
      </c>
      <c r="H498" s="110">
        <v>12.1</v>
      </c>
      <c r="I498" s="19">
        <v>12.1</v>
      </c>
      <c r="J498" s="19">
        <f aca="true" t="shared" si="242" ref="J498:J503">D498*0.16</f>
        <v>6.4</v>
      </c>
      <c r="K498" s="19">
        <f t="shared" si="232"/>
        <v>9.04</v>
      </c>
      <c r="L498" s="19">
        <f t="shared" si="233"/>
        <v>8.836</v>
      </c>
      <c r="M498" s="110">
        <v>60</v>
      </c>
      <c r="N498" s="19">
        <f t="shared" si="234"/>
        <v>3.0599999999999996</v>
      </c>
      <c r="O498" s="110">
        <v>64</v>
      </c>
      <c r="P498" s="19">
        <f t="shared" si="235"/>
        <v>3.264</v>
      </c>
      <c r="Q498" s="110">
        <f t="shared" si="236"/>
        <v>160</v>
      </c>
      <c r="R498" s="110">
        <f t="shared" si="237"/>
        <v>226</v>
      </c>
      <c r="S498" s="110">
        <f t="shared" si="238"/>
        <v>220.9</v>
      </c>
      <c r="T498" s="19">
        <f t="shared" si="239"/>
        <v>2.436</v>
      </c>
      <c r="U498" s="19">
        <f t="shared" si="240"/>
        <v>-0.20400000000000018</v>
      </c>
      <c r="V498" s="110">
        <f t="shared" si="241"/>
        <v>4</v>
      </c>
    </row>
    <row r="499" spans="1:22" ht="12.75">
      <c r="A499" s="50"/>
      <c r="B499" s="13">
        <v>7</v>
      </c>
      <c r="C499" s="35" t="s">
        <v>161</v>
      </c>
      <c r="D499" s="109">
        <v>21</v>
      </c>
      <c r="E499" s="109">
        <v>1984</v>
      </c>
      <c r="F499" s="109">
        <v>1255</v>
      </c>
      <c r="G499" s="109">
        <v>1255</v>
      </c>
      <c r="H499" s="110">
        <v>6.5</v>
      </c>
      <c r="I499" s="19">
        <v>6.5</v>
      </c>
      <c r="J499" s="19">
        <f t="shared" si="242"/>
        <v>3.36</v>
      </c>
      <c r="K499" s="19">
        <f t="shared" si="232"/>
        <v>5.174</v>
      </c>
      <c r="L499" s="19">
        <f t="shared" si="233"/>
        <v>5.0618</v>
      </c>
      <c r="M499" s="110">
        <v>26</v>
      </c>
      <c r="N499" s="19">
        <f t="shared" si="234"/>
        <v>1.3259999999999998</v>
      </c>
      <c r="O499" s="110">
        <v>28.2</v>
      </c>
      <c r="P499" s="19">
        <f t="shared" si="235"/>
        <v>1.4382</v>
      </c>
      <c r="Q499" s="110">
        <f t="shared" si="236"/>
        <v>160</v>
      </c>
      <c r="R499" s="110">
        <f t="shared" si="237"/>
        <v>246.38095238095238</v>
      </c>
      <c r="S499" s="110">
        <f t="shared" si="238"/>
        <v>241.03809523809525</v>
      </c>
      <c r="T499" s="19">
        <f t="shared" si="239"/>
        <v>1.7018</v>
      </c>
      <c r="U499" s="19">
        <f t="shared" si="240"/>
        <v>-0.11220000000000008</v>
      </c>
      <c r="V499" s="19">
        <f t="shared" si="241"/>
        <v>2.1999999999999993</v>
      </c>
    </row>
    <row r="500" spans="1:22" ht="12.75">
      <c r="A500" s="50"/>
      <c r="B500" s="13">
        <v>8</v>
      </c>
      <c r="C500" s="35" t="s">
        <v>162</v>
      </c>
      <c r="D500" s="109">
        <v>28</v>
      </c>
      <c r="E500" s="109">
        <v>1974</v>
      </c>
      <c r="F500" s="109">
        <v>1389</v>
      </c>
      <c r="G500" s="109">
        <v>1389</v>
      </c>
      <c r="H500" s="110">
        <v>9.8</v>
      </c>
      <c r="I500" s="19">
        <v>9.8</v>
      </c>
      <c r="J500" s="19">
        <f t="shared" si="242"/>
        <v>4.48</v>
      </c>
      <c r="K500" s="19">
        <f t="shared" si="232"/>
        <v>4.5470000000000015</v>
      </c>
      <c r="L500" s="19">
        <f t="shared" si="233"/>
        <v>7.321400000000001</v>
      </c>
      <c r="M500" s="110">
        <v>103</v>
      </c>
      <c r="N500" s="19">
        <f t="shared" si="234"/>
        <v>5.252999999999999</v>
      </c>
      <c r="O500" s="110">
        <v>48.6</v>
      </c>
      <c r="P500" s="19">
        <f t="shared" si="235"/>
        <v>2.4785999999999997</v>
      </c>
      <c r="Q500" s="110">
        <f t="shared" si="236"/>
        <v>160</v>
      </c>
      <c r="R500" s="110">
        <f t="shared" si="237"/>
        <v>162.3928571428572</v>
      </c>
      <c r="S500" s="110">
        <f t="shared" si="238"/>
        <v>261.47857142857146</v>
      </c>
      <c r="T500" s="19">
        <f t="shared" si="239"/>
        <v>2.8414</v>
      </c>
      <c r="U500" s="19">
        <f t="shared" si="240"/>
        <v>2.7743999999999995</v>
      </c>
      <c r="V500" s="110">
        <f t="shared" si="241"/>
        <v>-54.4</v>
      </c>
    </row>
    <row r="501" spans="1:22" ht="12.75">
      <c r="A501" s="50"/>
      <c r="B501" s="13">
        <v>9</v>
      </c>
      <c r="C501" s="35" t="s">
        <v>163</v>
      </c>
      <c r="D501" s="109">
        <v>10</v>
      </c>
      <c r="E501" s="109">
        <v>1978</v>
      </c>
      <c r="F501" s="109">
        <v>541</v>
      </c>
      <c r="G501" s="109">
        <v>541</v>
      </c>
      <c r="H501" s="110">
        <v>4.1</v>
      </c>
      <c r="I501" s="19">
        <v>4.1</v>
      </c>
      <c r="J501" s="19">
        <f t="shared" si="242"/>
        <v>1.6</v>
      </c>
      <c r="K501" s="19">
        <f t="shared" si="232"/>
        <v>3.284</v>
      </c>
      <c r="L501" s="19">
        <f t="shared" si="233"/>
        <v>2.9269999999999996</v>
      </c>
      <c r="M501" s="110">
        <v>16</v>
      </c>
      <c r="N501" s="110">
        <f t="shared" si="234"/>
        <v>0.816</v>
      </c>
      <c r="O501" s="110">
        <v>23</v>
      </c>
      <c r="P501" s="19">
        <f t="shared" si="235"/>
        <v>1.1729999999999998</v>
      </c>
      <c r="Q501" s="110">
        <f t="shared" si="236"/>
        <v>160</v>
      </c>
      <c r="R501" s="110">
        <f t="shared" si="237"/>
        <v>328.4</v>
      </c>
      <c r="S501" s="110">
        <f t="shared" si="238"/>
        <v>292.69999999999993</v>
      </c>
      <c r="T501" s="19">
        <f t="shared" si="239"/>
        <v>1.3269999999999995</v>
      </c>
      <c r="U501" s="19">
        <f t="shared" si="240"/>
        <v>-0.3569999999999999</v>
      </c>
      <c r="V501" s="110">
        <f t="shared" si="241"/>
        <v>7</v>
      </c>
    </row>
    <row r="502" spans="1:22" ht="12.75">
      <c r="A502" s="50"/>
      <c r="B502" s="13">
        <v>10</v>
      </c>
      <c r="C502" s="35" t="s">
        <v>164</v>
      </c>
      <c r="D502" s="109">
        <v>7</v>
      </c>
      <c r="E502" s="109">
        <v>1989</v>
      </c>
      <c r="F502" s="109">
        <v>415</v>
      </c>
      <c r="G502" s="109">
        <v>415</v>
      </c>
      <c r="H502" s="110">
        <v>2.3</v>
      </c>
      <c r="I502" s="111">
        <v>2.3</v>
      </c>
      <c r="J502" s="111">
        <f t="shared" si="242"/>
        <v>1.12</v>
      </c>
      <c r="K502" s="111">
        <f t="shared" si="232"/>
        <v>1.484</v>
      </c>
      <c r="L502" s="111">
        <f t="shared" si="233"/>
        <v>1.892</v>
      </c>
      <c r="M502" s="110">
        <v>16</v>
      </c>
      <c r="N502" s="111">
        <f t="shared" si="234"/>
        <v>0.816</v>
      </c>
      <c r="O502" s="110">
        <v>8</v>
      </c>
      <c r="P502" s="111">
        <f t="shared" si="235"/>
        <v>0.408</v>
      </c>
      <c r="Q502" s="110">
        <f t="shared" si="236"/>
        <v>160</v>
      </c>
      <c r="R502" s="110">
        <f t="shared" si="237"/>
        <v>212</v>
      </c>
      <c r="S502" s="110">
        <f t="shared" si="238"/>
        <v>270.2857142857143</v>
      </c>
      <c r="T502" s="111">
        <f t="shared" si="239"/>
        <v>0.7719999999999998</v>
      </c>
      <c r="U502" s="111">
        <f t="shared" si="240"/>
        <v>0.408</v>
      </c>
      <c r="V502" s="110">
        <f t="shared" si="241"/>
        <v>-8</v>
      </c>
    </row>
    <row r="503" spans="1:22" ht="12.75">
      <c r="A503" s="50"/>
      <c r="B503" s="13">
        <v>11</v>
      </c>
      <c r="C503" s="35" t="s">
        <v>165</v>
      </c>
      <c r="D503" s="109">
        <v>6</v>
      </c>
      <c r="E503" s="109">
        <v>1984</v>
      </c>
      <c r="F503" s="109">
        <v>275</v>
      </c>
      <c r="G503" s="109">
        <v>275</v>
      </c>
      <c r="H503" s="110">
        <v>2.4</v>
      </c>
      <c r="I503" s="111">
        <v>2.4</v>
      </c>
      <c r="J503" s="111">
        <f t="shared" si="242"/>
        <v>0.96</v>
      </c>
      <c r="K503" s="111">
        <f t="shared" si="232"/>
        <v>1.635</v>
      </c>
      <c r="L503" s="110">
        <f t="shared" si="233"/>
        <v>1.9409999999999998</v>
      </c>
      <c r="M503" s="110">
        <v>15</v>
      </c>
      <c r="N503" s="111">
        <f t="shared" si="234"/>
        <v>0.7649999999999999</v>
      </c>
      <c r="O503" s="110">
        <v>9</v>
      </c>
      <c r="P503" s="111">
        <f t="shared" si="235"/>
        <v>0.45899999999999996</v>
      </c>
      <c r="Q503" s="110">
        <f t="shared" si="236"/>
        <v>160</v>
      </c>
      <c r="R503" s="110">
        <f t="shared" si="237"/>
        <v>272.5</v>
      </c>
      <c r="S503" s="110">
        <f t="shared" si="238"/>
        <v>323.49999999999994</v>
      </c>
      <c r="T503" s="111">
        <f t="shared" si="239"/>
        <v>0.9809999999999999</v>
      </c>
      <c r="U503" s="111">
        <f t="shared" si="240"/>
        <v>0.30599999999999994</v>
      </c>
      <c r="V503" s="110">
        <f t="shared" si="241"/>
        <v>-6</v>
      </c>
    </row>
    <row r="504" spans="1:22" ht="12.75">
      <c r="A504" s="50"/>
      <c r="B504" s="13">
        <v>12</v>
      </c>
      <c r="C504" s="62" t="s">
        <v>175</v>
      </c>
      <c r="D504" s="122">
        <v>20</v>
      </c>
      <c r="E504" s="36">
        <v>1990</v>
      </c>
      <c r="F504" s="109"/>
      <c r="G504" s="109"/>
      <c r="H504" s="110">
        <v>5.7</v>
      </c>
      <c r="I504" s="19">
        <f aca="true" t="shared" si="243" ref="I504:I534">H504</f>
        <v>5.7</v>
      </c>
      <c r="J504" s="110"/>
      <c r="K504" s="19">
        <f aca="true" t="shared" si="244" ref="K504:K534">I504-N504</f>
        <v>5.7</v>
      </c>
      <c r="L504" s="19">
        <f aca="true" t="shared" si="245" ref="L504:L534">I504-P504</f>
        <v>2.1810000000000005</v>
      </c>
      <c r="M504" s="110"/>
      <c r="N504" s="114">
        <f aca="true" t="shared" si="246" ref="N504:N523">M504*0.051</f>
        <v>0</v>
      </c>
      <c r="O504" s="127">
        <v>69</v>
      </c>
      <c r="P504" s="19">
        <f aca="true" t="shared" si="247" ref="P504:P523">O504*0.051</f>
        <v>3.5189999999999997</v>
      </c>
      <c r="Q504" s="110">
        <f t="shared" si="236"/>
        <v>0</v>
      </c>
      <c r="R504" s="110">
        <f t="shared" si="237"/>
        <v>285</v>
      </c>
      <c r="S504" s="110">
        <f t="shared" si="238"/>
        <v>109.05000000000003</v>
      </c>
      <c r="T504" s="19">
        <f aca="true" t="shared" si="248" ref="T504:T534">L504-J504</f>
        <v>2.1810000000000005</v>
      </c>
      <c r="U504" s="19">
        <f aca="true" t="shared" si="249" ref="U504:U534">N504-P504</f>
        <v>-3.5189999999999997</v>
      </c>
      <c r="V504" s="110">
        <f aca="true" t="shared" si="250" ref="V504:V527">O504-M504</f>
        <v>69</v>
      </c>
    </row>
    <row r="505" spans="1:22" ht="12.75">
      <c r="A505" s="50"/>
      <c r="B505" s="13">
        <v>13</v>
      </c>
      <c r="C505" s="107" t="s">
        <v>177</v>
      </c>
      <c r="D505" s="36">
        <v>60</v>
      </c>
      <c r="E505" s="36">
        <v>1982</v>
      </c>
      <c r="F505" s="109"/>
      <c r="G505" s="109"/>
      <c r="H505" s="114">
        <v>18</v>
      </c>
      <c r="I505" s="19">
        <f t="shared" si="243"/>
        <v>18</v>
      </c>
      <c r="J505" s="19"/>
      <c r="K505" s="19">
        <f t="shared" si="244"/>
        <v>18</v>
      </c>
      <c r="L505" s="19">
        <f t="shared" si="245"/>
        <v>11.829</v>
      </c>
      <c r="M505" s="110"/>
      <c r="N505" s="114">
        <f t="shared" si="246"/>
        <v>0</v>
      </c>
      <c r="O505" s="110">
        <v>121</v>
      </c>
      <c r="P505" s="19">
        <f t="shared" si="247"/>
        <v>6.170999999999999</v>
      </c>
      <c r="Q505" s="110">
        <f t="shared" si="236"/>
        <v>0</v>
      </c>
      <c r="R505" s="110">
        <f t="shared" si="237"/>
        <v>300</v>
      </c>
      <c r="S505" s="110">
        <f t="shared" si="238"/>
        <v>197.15</v>
      </c>
      <c r="T505" s="19">
        <f t="shared" si="248"/>
        <v>11.829</v>
      </c>
      <c r="U505" s="19">
        <f t="shared" si="249"/>
        <v>-6.170999999999999</v>
      </c>
      <c r="V505" s="110">
        <f t="shared" si="250"/>
        <v>121</v>
      </c>
    </row>
    <row r="506" spans="1:22" ht="12.75">
      <c r="A506" s="50"/>
      <c r="B506" s="13">
        <v>14</v>
      </c>
      <c r="C506" s="107" t="s">
        <v>178</v>
      </c>
      <c r="D506" s="36">
        <v>20</v>
      </c>
      <c r="E506" s="36">
        <v>1988</v>
      </c>
      <c r="F506" s="109"/>
      <c r="G506" s="109"/>
      <c r="H506" s="114">
        <v>5.7</v>
      </c>
      <c r="I506" s="19">
        <f t="shared" si="243"/>
        <v>5.7</v>
      </c>
      <c r="J506" s="19"/>
      <c r="K506" s="19">
        <f t="shared" si="244"/>
        <v>5.7</v>
      </c>
      <c r="L506" s="19">
        <f t="shared" si="245"/>
        <v>3.6090000000000004</v>
      </c>
      <c r="M506" s="110"/>
      <c r="N506" s="114">
        <f t="shared" si="246"/>
        <v>0</v>
      </c>
      <c r="O506" s="110">
        <v>41</v>
      </c>
      <c r="P506" s="19">
        <f t="shared" si="247"/>
        <v>2.0909999999999997</v>
      </c>
      <c r="Q506" s="110">
        <f t="shared" si="236"/>
        <v>0</v>
      </c>
      <c r="R506" s="110">
        <f t="shared" si="237"/>
        <v>285</v>
      </c>
      <c r="S506" s="110">
        <f t="shared" si="238"/>
        <v>180.45000000000002</v>
      </c>
      <c r="T506" s="19">
        <f t="shared" si="248"/>
        <v>3.6090000000000004</v>
      </c>
      <c r="U506" s="19">
        <f t="shared" si="249"/>
        <v>-2.0909999999999997</v>
      </c>
      <c r="V506" s="110">
        <f t="shared" si="250"/>
        <v>41</v>
      </c>
    </row>
    <row r="507" spans="1:22" ht="12.75">
      <c r="A507" s="50"/>
      <c r="B507" s="13">
        <v>15</v>
      </c>
      <c r="C507" s="107" t="s">
        <v>179</v>
      </c>
      <c r="D507" s="36">
        <v>20</v>
      </c>
      <c r="E507" s="36">
        <v>1989</v>
      </c>
      <c r="F507" s="109"/>
      <c r="G507" s="109"/>
      <c r="H507" s="114">
        <v>6.145</v>
      </c>
      <c r="I507" s="19">
        <f t="shared" si="243"/>
        <v>6.145</v>
      </c>
      <c r="J507" s="19"/>
      <c r="K507" s="19">
        <f t="shared" si="244"/>
        <v>6.145</v>
      </c>
      <c r="L507" s="19">
        <f t="shared" si="245"/>
        <v>4.207</v>
      </c>
      <c r="M507" s="110"/>
      <c r="N507" s="114">
        <f t="shared" si="246"/>
        <v>0</v>
      </c>
      <c r="O507" s="110">
        <v>38</v>
      </c>
      <c r="P507" s="19">
        <f t="shared" si="247"/>
        <v>1.938</v>
      </c>
      <c r="Q507" s="110">
        <f t="shared" si="236"/>
        <v>0</v>
      </c>
      <c r="R507" s="110">
        <f t="shared" si="237"/>
        <v>307.25</v>
      </c>
      <c r="S507" s="110">
        <f t="shared" si="238"/>
        <v>210.35</v>
      </c>
      <c r="T507" s="19">
        <f t="shared" si="248"/>
        <v>4.207</v>
      </c>
      <c r="U507" s="19">
        <f t="shared" si="249"/>
        <v>-1.938</v>
      </c>
      <c r="V507" s="110">
        <f t="shared" si="250"/>
        <v>38</v>
      </c>
    </row>
    <row r="508" spans="1:22" ht="12.75">
      <c r="A508" s="50"/>
      <c r="B508" s="13">
        <v>16</v>
      </c>
      <c r="C508" s="107" t="s">
        <v>180</v>
      </c>
      <c r="D508" s="36">
        <v>20</v>
      </c>
      <c r="E508" s="36">
        <v>1985</v>
      </c>
      <c r="F508" s="19"/>
      <c r="G508" s="19"/>
      <c r="H508" s="114">
        <v>5.9</v>
      </c>
      <c r="I508" s="19">
        <f t="shared" si="243"/>
        <v>5.9</v>
      </c>
      <c r="J508" s="114"/>
      <c r="K508" s="19">
        <f t="shared" si="244"/>
        <v>5.9</v>
      </c>
      <c r="L508" s="19">
        <f t="shared" si="245"/>
        <v>4.0334</v>
      </c>
      <c r="M508" s="19"/>
      <c r="N508" s="114">
        <f t="shared" si="246"/>
        <v>0</v>
      </c>
      <c r="O508" s="19">
        <v>36.6</v>
      </c>
      <c r="P508" s="19">
        <f t="shared" si="247"/>
        <v>1.8666</v>
      </c>
      <c r="Q508" s="110">
        <f t="shared" si="236"/>
        <v>0</v>
      </c>
      <c r="R508" s="110">
        <f t="shared" si="237"/>
        <v>295</v>
      </c>
      <c r="S508" s="110">
        <f t="shared" si="238"/>
        <v>201.67000000000002</v>
      </c>
      <c r="T508" s="19">
        <f t="shared" si="248"/>
        <v>4.0334</v>
      </c>
      <c r="U508" s="19">
        <f t="shared" si="249"/>
        <v>-1.8666</v>
      </c>
      <c r="V508" s="110">
        <f t="shared" si="250"/>
        <v>36.6</v>
      </c>
    </row>
    <row r="509" spans="1:22" ht="12.75">
      <c r="A509" s="50"/>
      <c r="B509" s="13">
        <v>17</v>
      </c>
      <c r="C509" s="107" t="s">
        <v>181</v>
      </c>
      <c r="D509" s="36">
        <v>20</v>
      </c>
      <c r="E509" s="36">
        <v>1983</v>
      </c>
      <c r="F509" s="109"/>
      <c r="G509" s="109"/>
      <c r="H509" s="110">
        <v>7.6</v>
      </c>
      <c r="I509" s="19">
        <f t="shared" si="243"/>
        <v>7.6</v>
      </c>
      <c r="J509" s="110"/>
      <c r="K509" s="19">
        <f t="shared" si="244"/>
        <v>7.6</v>
      </c>
      <c r="L509" s="19">
        <f t="shared" si="245"/>
        <v>4.132</v>
      </c>
      <c r="M509" s="110"/>
      <c r="N509" s="114">
        <f t="shared" si="246"/>
        <v>0</v>
      </c>
      <c r="O509" s="110">
        <v>68</v>
      </c>
      <c r="P509" s="19">
        <f t="shared" si="247"/>
        <v>3.468</v>
      </c>
      <c r="Q509" s="110">
        <f t="shared" si="236"/>
        <v>0</v>
      </c>
      <c r="R509" s="110">
        <f t="shared" si="237"/>
        <v>380</v>
      </c>
      <c r="S509" s="110">
        <f t="shared" si="238"/>
        <v>206.6</v>
      </c>
      <c r="T509" s="19">
        <f t="shared" si="248"/>
        <v>4.132</v>
      </c>
      <c r="U509" s="19">
        <f t="shared" si="249"/>
        <v>-3.468</v>
      </c>
      <c r="V509" s="110">
        <f t="shared" si="250"/>
        <v>68</v>
      </c>
    </row>
    <row r="510" spans="1:22" ht="12.75">
      <c r="A510" s="50"/>
      <c r="B510" s="13">
        <v>18</v>
      </c>
      <c r="C510" s="107" t="s">
        <v>182</v>
      </c>
      <c r="D510" s="36">
        <v>30</v>
      </c>
      <c r="E510" s="36">
        <v>1973</v>
      </c>
      <c r="F510" s="109"/>
      <c r="G510" s="109"/>
      <c r="H510" s="110">
        <v>8.48</v>
      </c>
      <c r="I510" s="19">
        <f t="shared" si="243"/>
        <v>8.48</v>
      </c>
      <c r="J510" s="110"/>
      <c r="K510" s="19">
        <f t="shared" si="244"/>
        <v>8.48</v>
      </c>
      <c r="L510" s="19">
        <f t="shared" si="245"/>
        <v>6.389000000000001</v>
      </c>
      <c r="M510" s="110"/>
      <c r="N510" s="114">
        <f t="shared" si="246"/>
        <v>0</v>
      </c>
      <c r="O510" s="110">
        <v>41</v>
      </c>
      <c r="P510" s="19">
        <f t="shared" si="247"/>
        <v>2.0909999999999997</v>
      </c>
      <c r="Q510" s="110">
        <f t="shared" si="236"/>
        <v>0</v>
      </c>
      <c r="R510" s="110">
        <f t="shared" si="237"/>
        <v>282.6666666666667</v>
      </c>
      <c r="S510" s="110">
        <f t="shared" si="238"/>
        <v>212.9666666666667</v>
      </c>
      <c r="T510" s="19">
        <f t="shared" si="248"/>
        <v>6.389000000000001</v>
      </c>
      <c r="U510" s="19">
        <f t="shared" si="249"/>
        <v>-2.0909999999999997</v>
      </c>
      <c r="V510" s="110">
        <f t="shared" si="250"/>
        <v>41</v>
      </c>
    </row>
    <row r="511" spans="1:22" ht="12.75">
      <c r="A511" s="50"/>
      <c r="B511" s="13">
        <v>19</v>
      </c>
      <c r="C511" s="107" t="s">
        <v>183</v>
      </c>
      <c r="D511" s="36">
        <v>36</v>
      </c>
      <c r="E511" s="36">
        <v>1982</v>
      </c>
      <c r="F511" s="109"/>
      <c r="G511" s="109"/>
      <c r="H511" s="110">
        <v>12.589</v>
      </c>
      <c r="I511" s="19">
        <f t="shared" si="243"/>
        <v>12.589</v>
      </c>
      <c r="J511" s="110"/>
      <c r="K511" s="19">
        <f t="shared" si="244"/>
        <v>12.589</v>
      </c>
      <c r="L511" s="19">
        <f t="shared" si="245"/>
        <v>8.101</v>
      </c>
      <c r="M511" s="110"/>
      <c r="N511" s="114">
        <f t="shared" si="246"/>
        <v>0</v>
      </c>
      <c r="O511" s="110">
        <v>88</v>
      </c>
      <c r="P511" s="19">
        <f t="shared" si="247"/>
        <v>4.4879999999999995</v>
      </c>
      <c r="Q511" s="110">
        <f t="shared" si="236"/>
        <v>0</v>
      </c>
      <c r="R511" s="110">
        <f t="shared" si="237"/>
        <v>349.69444444444446</v>
      </c>
      <c r="S511" s="110">
        <f t="shared" si="238"/>
        <v>225.0277777777778</v>
      </c>
      <c r="T511" s="19">
        <f t="shared" si="248"/>
        <v>8.101</v>
      </c>
      <c r="U511" s="19">
        <f t="shared" si="249"/>
        <v>-4.4879999999999995</v>
      </c>
      <c r="V511" s="110">
        <f t="shared" si="250"/>
        <v>88</v>
      </c>
    </row>
    <row r="512" spans="1:22" ht="12.75">
      <c r="A512" s="50"/>
      <c r="B512" s="13">
        <v>20</v>
      </c>
      <c r="C512" s="107" t="s">
        <v>184</v>
      </c>
      <c r="D512" s="36">
        <v>20</v>
      </c>
      <c r="E512" s="36">
        <v>1981</v>
      </c>
      <c r="F512" s="109"/>
      <c r="G512" s="109"/>
      <c r="H512" s="110">
        <v>7.389</v>
      </c>
      <c r="I512" s="19">
        <f t="shared" si="243"/>
        <v>7.389</v>
      </c>
      <c r="J512" s="110"/>
      <c r="K512" s="19">
        <f t="shared" si="244"/>
        <v>7.389</v>
      </c>
      <c r="L512" s="19">
        <f t="shared" si="245"/>
        <v>3.9210000000000003</v>
      </c>
      <c r="M512" s="110"/>
      <c r="N512" s="114">
        <f t="shared" si="246"/>
        <v>0</v>
      </c>
      <c r="O512" s="110">
        <v>68</v>
      </c>
      <c r="P512" s="19">
        <f t="shared" si="247"/>
        <v>3.468</v>
      </c>
      <c r="Q512" s="110">
        <f t="shared" si="236"/>
        <v>0</v>
      </c>
      <c r="R512" s="110">
        <f t="shared" si="237"/>
        <v>369.45</v>
      </c>
      <c r="S512" s="110">
        <f t="shared" si="238"/>
        <v>196.05</v>
      </c>
      <c r="T512" s="19">
        <f t="shared" si="248"/>
        <v>3.9210000000000003</v>
      </c>
      <c r="U512" s="19">
        <f t="shared" si="249"/>
        <v>-3.468</v>
      </c>
      <c r="V512" s="110">
        <f t="shared" si="250"/>
        <v>68</v>
      </c>
    </row>
    <row r="513" spans="1:22" ht="12.75">
      <c r="A513" s="50"/>
      <c r="B513" s="13">
        <v>21</v>
      </c>
      <c r="C513" s="107" t="s">
        <v>185</v>
      </c>
      <c r="D513" s="36">
        <v>60</v>
      </c>
      <c r="E513" s="36">
        <v>1969</v>
      </c>
      <c r="F513" s="19"/>
      <c r="G513" s="19"/>
      <c r="H513" s="19">
        <v>17.377</v>
      </c>
      <c r="I513" s="19">
        <f t="shared" si="243"/>
        <v>17.377</v>
      </c>
      <c r="J513" s="19"/>
      <c r="K513" s="19">
        <f t="shared" si="244"/>
        <v>17.377</v>
      </c>
      <c r="L513" s="19">
        <f t="shared" si="245"/>
        <v>12.735999999999999</v>
      </c>
      <c r="M513" s="19"/>
      <c r="N513" s="114">
        <f t="shared" si="246"/>
        <v>0</v>
      </c>
      <c r="O513" s="19">
        <v>91</v>
      </c>
      <c r="P513" s="19">
        <f t="shared" si="247"/>
        <v>4.641</v>
      </c>
      <c r="Q513" s="110">
        <f t="shared" si="236"/>
        <v>0</v>
      </c>
      <c r="R513" s="110">
        <f t="shared" si="237"/>
        <v>289.6166666666667</v>
      </c>
      <c r="S513" s="110">
        <f t="shared" si="238"/>
        <v>212.26666666666662</v>
      </c>
      <c r="T513" s="19">
        <f t="shared" si="248"/>
        <v>12.735999999999999</v>
      </c>
      <c r="U513" s="19">
        <f t="shared" si="249"/>
        <v>-4.641</v>
      </c>
      <c r="V513" s="110">
        <f t="shared" si="250"/>
        <v>91</v>
      </c>
    </row>
    <row r="514" spans="1:22" ht="12.75">
      <c r="A514" s="50"/>
      <c r="B514" s="13">
        <v>22</v>
      </c>
      <c r="C514" s="120" t="s">
        <v>186</v>
      </c>
      <c r="D514" s="123">
        <v>36</v>
      </c>
      <c r="E514" s="123">
        <v>1990</v>
      </c>
      <c r="F514" s="134"/>
      <c r="G514" s="134"/>
      <c r="H514" s="19">
        <v>12.5</v>
      </c>
      <c r="I514" s="19">
        <f t="shared" si="243"/>
        <v>12.5</v>
      </c>
      <c r="J514" s="135"/>
      <c r="K514" s="19">
        <f t="shared" si="244"/>
        <v>12.5</v>
      </c>
      <c r="L514" s="19">
        <f t="shared" si="245"/>
        <v>9.542</v>
      </c>
      <c r="M514" s="136"/>
      <c r="N514" s="114">
        <f t="shared" si="246"/>
        <v>0</v>
      </c>
      <c r="O514" s="110">
        <v>58</v>
      </c>
      <c r="P514" s="19">
        <f t="shared" si="247"/>
        <v>2.9579999999999997</v>
      </c>
      <c r="Q514" s="110">
        <f t="shared" si="236"/>
        <v>0</v>
      </c>
      <c r="R514" s="110">
        <f t="shared" si="237"/>
        <v>347.22222222222223</v>
      </c>
      <c r="S514" s="110">
        <f t="shared" si="238"/>
        <v>265.05555555555554</v>
      </c>
      <c r="T514" s="19">
        <f t="shared" si="248"/>
        <v>9.542</v>
      </c>
      <c r="U514" s="19">
        <f t="shared" si="249"/>
        <v>-2.9579999999999997</v>
      </c>
      <c r="V514" s="110">
        <f t="shared" si="250"/>
        <v>58</v>
      </c>
    </row>
    <row r="515" spans="1:22" ht="12.75">
      <c r="A515" s="50"/>
      <c r="B515" s="13">
        <v>23</v>
      </c>
      <c r="C515" s="107" t="s">
        <v>187</v>
      </c>
      <c r="D515" s="36">
        <v>36</v>
      </c>
      <c r="E515" s="36">
        <v>1992</v>
      </c>
      <c r="F515" s="109"/>
      <c r="G515" s="109"/>
      <c r="H515" s="110">
        <v>10.182</v>
      </c>
      <c r="I515" s="19">
        <f t="shared" si="243"/>
        <v>10.182</v>
      </c>
      <c r="J515" s="110"/>
      <c r="K515" s="19">
        <f t="shared" si="244"/>
        <v>10.182</v>
      </c>
      <c r="L515" s="19">
        <f t="shared" si="245"/>
        <v>8.142</v>
      </c>
      <c r="M515" s="110"/>
      <c r="N515" s="114">
        <f t="shared" si="246"/>
        <v>0</v>
      </c>
      <c r="O515" s="127">
        <v>40</v>
      </c>
      <c r="P515" s="19">
        <f t="shared" si="247"/>
        <v>2.04</v>
      </c>
      <c r="Q515" s="110">
        <f t="shared" si="236"/>
        <v>0</v>
      </c>
      <c r="R515" s="110">
        <f t="shared" si="237"/>
        <v>282.8333333333333</v>
      </c>
      <c r="S515" s="110">
        <f t="shared" si="238"/>
        <v>226.16666666666663</v>
      </c>
      <c r="T515" s="19">
        <f t="shared" si="248"/>
        <v>8.142</v>
      </c>
      <c r="U515" s="19">
        <f t="shared" si="249"/>
        <v>-2.04</v>
      </c>
      <c r="V515" s="110">
        <f t="shared" si="250"/>
        <v>40</v>
      </c>
    </row>
    <row r="516" spans="1:22" ht="12.75">
      <c r="A516" s="50"/>
      <c r="B516" s="13">
        <v>24</v>
      </c>
      <c r="C516" s="107" t="s">
        <v>188</v>
      </c>
      <c r="D516" s="36">
        <v>20</v>
      </c>
      <c r="E516" s="36">
        <v>1988</v>
      </c>
      <c r="F516" s="19"/>
      <c r="G516" s="19"/>
      <c r="H516" s="110">
        <v>6.68</v>
      </c>
      <c r="I516" s="19">
        <f t="shared" si="243"/>
        <v>6.68</v>
      </c>
      <c r="J516" s="110"/>
      <c r="K516" s="19">
        <f t="shared" si="244"/>
        <v>6.68</v>
      </c>
      <c r="L516" s="19">
        <f t="shared" si="245"/>
        <v>5.303</v>
      </c>
      <c r="M516" s="110"/>
      <c r="N516" s="114">
        <f t="shared" si="246"/>
        <v>0</v>
      </c>
      <c r="O516" s="114">
        <v>27</v>
      </c>
      <c r="P516" s="19">
        <f t="shared" si="247"/>
        <v>1.377</v>
      </c>
      <c r="Q516" s="110">
        <f t="shared" si="236"/>
        <v>0</v>
      </c>
      <c r="R516" s="110">
        <f t="shared" si="237"/>
        <v>334</v>
      </c>
      <c r="S516" s="110">
        <f t="shared" si="238"/>
        <v>265.15</v>
      </c>
      <c r="T516" s="19">
        <f t="shared" si="248"/>
        <v>5.303</v>
      </c>
      <c r="U516" s="19">
        <f t="shared" si="249"/>
        <v>-1.377</v>
      </c>
      <c r="V516" s="110">
        <f t="shared" si="250"/>
        <v>27</v>
      </c>
    </row>
    <row r="517" spans="1:22" ht="12.75">
      <c r="A517" s="50"/>
      <c r="B517" s="13">
        <v>25</v>
      </c>
      <c r="C517" s="107" t="s">
        <v>189</v>
      </c>
      <c r="D517" s="36">
        <v>36</v>
      </c>
      <c r="E517" s="36">
        <v>1989</v>
      </c>
      <c r="F517" s="109"/>
      <c r="G517" s="109"/>
      <c r="H517" s="110">
        <v>13.6</v>
      </c>
      <c r="I517" s="19">
        <f t="shared" si="243"/>
        <v>13.6</v>
      </c>
      <c r="J517" s="110"/>
      <c r="K517" s="19">
        <f t="shared" si="244"/>
        <v>13.6</v>
      </c>
      <c r="L517" s="19">
        <f t="shared" si="245"/>
        <v>10.285</v>
      </c>
      <c r="M517" s="110"/>
      <c r="N517" s="114">
        <f t="shared" si="246"/>
        <v>0</v>
      </c>
      <c r="O517" s="110">
        <v>65</v>
      </c>
      <c r="P517" s="19">
        <f t="shared" si="247"/>
        <v>3.315</v>
      </c>
      <c r="Q517" s="110">
        <f t="shared" si="236"/>
        <v>0</v>
      </c>
      <c r="R517" s="110">
        <f t="shared" si="237"/>
        <v>377.77777777777777</v>
      </c>
      <c r="S517" s="110">
        <f t="shared" si="238"/>
        <v>285.69444444444446</v>
      </c>
      <c r="T517" s="19">
        <f t="shared" si="248"/>
        <v>10.285</v>
      </c>
      <c r="U517" s="19">
        <f t="shared" si="249"/>
        <v>-3.315</v>
      </c>
      <c r="V517" s="110">
        <f t="shared" si="250"/>
        <v>65</v>
      </c>
    </row>
    <row r="518" spans="1:22" ht="12.75">
      <c r="A518" s="50"/>
      <c r="B518" s="13">
        <v>26</v>
      </c>
      <c r="C518" s="107" t="s">
        <v>190</v>
      </c>
      <c r="D518" s="36">
        <v>20</v>
      </c>
      <c r="E518" s="36">
        <v>1986</v>
      </c>
      <c r="F518" s="109"/>
      <c r="G518" s="109"/>
      <c r="H518" s="110">
        <v>7.6</v>
      </c>
      <c r="I518" s="19">
        <f t="shared" si="243"/>
        <v>7.6</v>
      </c>
      <c r="J518" s="110"/>
      <c r="K518" s="19">
        <f t="shared" si="244"/>
        <v>7.6</v>
      </c>
      <c r="L518" s="19">
        <f t="shared" si="245"/>
        <v>6.019</v>
      </c>
      <c r="M518" s="110"/>
      <c r="N518" s="114">
        <f t="shared" si="246"/>
        <v>0</v>
      </c>
      <c r="O518" s="110">
        <v>31</v>
      </c>
      <c r="P518" s="19">
        <f t="shared" si="247"/>
        <v>1.581</v>
      </c>
      <c r="Q518" s="110">
        <f t="shared" si="236"/>
        <v>0</v>
      </c>
      <c r="R518" s="110">
        <f t="shared" si="237"/>
        <v>380</v>
      </c>
      <c r="S518" s="110">
        <f t="shared" si="238"/>
        <v>300.95</v>
      </c>
      <c r="T518" s="19">
        <f t="shared" si="248"/>
        <v>6.019</v>
      </c>
      <c r="U518" s="19">
        <f t="shared" si="249"/>
        <v>-1.581</v>
      </c>
      <c r="V518" s="110">
        <f t="shared" si="250"/>
        <v>31</v>
      </c>
    </row>
    <row r="519" spans="1:22" ht="12.75">
      <c r="A519" s="50"/>
      <c r="B519" s="13">
        <v>27</v>
      </c>
      <c r="C519" s="107" t="s">
        <v>191</v>
      </c>
      <c r="D519" s="36">
        <v>36</v>
      </c>
      <c r="E519" s="36">
        <v>1987</v>
      </c>
      <c r="F519" s="109"/>
      <c r="G519" s="109"/>
      <c r="H519" s="110">
        <v>11.8</v>
      </c>
      <c r="I519" s="19">
        <f t="shared" si="243"/>
        <v>11.8</v>
      </c>
      <c r="J519" s="110"/>
      <c r="K519" s="19">
        <f t="shared" si="244"/>
        <v>11.8</v>
      </c>
      <c r="L519" s="19">
        <f t="shared" si="245"/>
        <v>9.709000000000001</v>
      </c>
      <c r="M519" s="110"/>
      <c r="N519" s="114">
        <f t="shared" si="246"/>
        <v>0</v>
      </c>
      <c r="O519" s="110">
        <v>41</v>
      </c>
      <c r="P519" s="19">
        <f t="shared" si="247"/>
        <v>2.0909999999999997</v>
      </c>
      <c r="Q519" s="110">
        <f t="shared" si="236"/>
        <v>0</v>
      </c>
      <c r="R519" s="110">
        <f t="shared" si="237"/>
        <v>327.77777777777777</v>
      </c>
      <c r="S519" s="110">
        <f t="shared" si="238"/>
        <v>269.6944444444445</v>
      </c>
      <c r="T519" s="19">
        <f t="shared" si="248"/>
        <v>9.709000000000001</v>
      </c>
      <c r="U519" s="19">
        <f t="shared" si="249"/>
        <v>-2.0909999999999997</v>
      </c>
      <c r="V519" s="110">
        <f t="shared" si="250"/>
        <v>41</v>
      </c>
    </row>
    <row r="520" spans="1:22" ht="12.75">
      <c r="A520" s="50"/>
      <c r="B520" s="13">
        <v>28</v>
      </c>
      <c r="C520" s="107" t="s">
        <v>192</v>
      </c>
      <c r="D520" s="36">
        <v>36</v>
      </c>
      <c r="E520" s="36">
        <v>1983</v>
      </c>
      <c r="F520" s="19"/>
      <c r="G520" s="19"/>
      <c r="H520" s="19">
        <v>12.9</v>
      </c>
      <c r="I520" s="19">
        <f t="shared" si="243"/>
        <v>12.9</v>
      </c>
      <c r="J520" s="19"/>
      <c r="K520" s="19">
        <f t="shared" si="244"/>
        <v>12.9</v>
      </c>
      <c r="L520" s="19">
        <f t="shared" si="245"/>
        <v>9.738</v>
      </c>
      <c r="M520" s="19"/>
      <c r="N520" s="114">
        <f t="shared" si="246"/>
        <v>0</v>
      </c>
      <c r="O520" s="19">
        <v>62</v>
      </c>
      <c r="P520" s="19">
        <f t="shared" si="247"/>
        <v>3.162</v>
      </c>
      <c r="Q520" s="110">
        <f t="shared" si="236"/>
        <v>0</v>
      </c>
      <c r="R520" s="110">
        <f t="shared" si="237"/>
        <v>358.3333333333333</v>
      </c>
      <c r="S520" s="110">
        <f t="shared" si="238"/>
        <v>270.5</v>
      </c>
      <c r="T520" s="19">
        <f t="shared" si="248"/>
        <v>9.738</v>
      </c>
      <c r="U520" s="19">
        <f t="shared" si="249"/>
        <v>-3.162</v>
      </c>
      <c r="V520" s="110">
        <f t="shared" si="250"/>
        <v>62</v>
      </c>
    </row>
    <row r="521" spans="1:22" ht="12.75">
      <c r="A521" s="50"/>
      <c r="B521" s="13">
        <v>29</v>
      </c>
      <c r="C521" s="107" t="s">
        <v>193</v>
      </c>
      <c r="D521" s="36">
        <v>20</v>
      </c>
      <c r="E521" s="36">
        <v>1983</v>
      </c>
      <c r="F521" s="109"/>
      <c r="G521" s="109"/>
      <c r="H521" s="110">
        <v>7.3</v>
      </c>
      <c r="I521" s="19">
        <f t="shared" si="243"/>
        <v>7.3</v>
      </c>
      <c r="J521" s="110"/>
      <c r="K521" s="19">
        <f t="shared" si="244"/>
        <v>7.3</v>
      </c>
      <c r="L521" s="19">
        <f t="shared" si="245"/>
        <v>5.821</v>
      </c>
      <c r="M521" s="110"/>
      <c r="N521" s="114">
        <f t="shared" si="246"/>
        <v>0</v>
      </c>
      <c r="O521" s="110">
        <v>29</v>
      </c>
      <c r="P521" s="19">
        <f t="shared" si="247"/>
        <v>1.4789999999999999</v>
      </c>
      <c r="Q521" s="110">
        <f t="shared" si="236"/>
        <v>0</v>
      </c>
      <c r="R521" s="110">
        <f t="shared" si="237"/>
        <v>365</v>
      </c>
      <c r="S521" s="110">
        <f t="shared" si="238"/>
        <v>291.05</v>
      </c>
      <c r="T521" s="19">
        <f t="shared" si="248"/>
        <v>5.821</v>
      </c>
      <c r="U521" s="19">
        <f t="shared" si="249"/>
        <v>-1.4789999999999999</v>
      </c>
      <c r="V521" s="110">
        <f t="shared" si="250"/>
        <v>29</v>
      </c>
    </row>
    <row r="522" spans="1:22" ht="12.75">
      <c r="A522" s="50"/>
      <c r="B522" s="13">
        <v>30</v>
      </c>
      <c r="C522" s="107" t="s">
        <v>194</v>
      </c>
      <c r="D522" s="36">
        <v>20</v>
      </c>
      <c r="E522" s="36">
        <v>1983</v>
      </c>
      <c r="F522" s="109"/>
      <c r="G522" s="109"/>
      <c r="H522" s="110">
        <v>7.1</v>
      </c>
      <c r="I522" s="19">
        <f t="shared" si="243"/>
        <v>7.1</v>
      </c>
      <c r="J522" s="110"/>
      <c r="K522" s="19">
        <f t="shared" si="244"/>
        <v>7.1</v>
      </c>
      <c r="L522" s="19">
        <f t="shared" si="245"/>
        <v>5.366</v>
      </c>
      <c r="M522" s="110"/>
      <c r="N522" s="114">
        <f t="shared" si="246"/>
        <v>0</v>
      </c>
      <c r="O522" s="110">
        <v>34</v>
      </c>
      <c r="P522" s="19">
        <f t="shared" si="247"/>
        <v>1.734</v>
      </c>
      <c r="Q522" s="110">
        <f t="shared" si="236"/>
        <v>0</v>
      </c>
      <c r="R522" s="110">
        <f t="shared" si="237"/>
        <v>355</v>
      </c>
      <c r="S522" s="110">
        <f t="shared" si="238"/>
        <v>268.3</v>
      </c>
      <c r="T522" s="19">
        <f t="shared" si="248"/>
        <v>5.366</v>
      </c>
      <c r="U522" s="19">
        <f t="shared" si="249"/>
        <v>-1.734</v>
      </c>
      <c r="V522" s="110">
        <f t="shared" si="250"/>
        <v>34</v>
      </c>
    </row>
    <row r="523" spans="1:22" ht="12.75">
      <c r="A523" s="50"/>
      <c r="B523" s="13">
        <v>31</v>
      </c>
      <c r="C523" s="62" t="s">
        <v>195</v>
      </c>
      <c r="D523" s="36">
        <v>36</v>
      </c>
      <c r="E523" s="36">
        <v>1981</v>
      </c>
      <c r="F523" s="109"/>
      <c r="G523" s="109"/>
      <c r="H523" s="110">
        <v>13.1</v>
      </c>
      <c r="I523" s="19">
        <f t="shared" si="243"/>
        <v>13.1</v>
      </c>
      <c r="J523" s="110"/>
      <c r="K523" s="19">
        <f t="shared" si="244"/>
        <v>13.1</v>
      </c>
      <c r="L523" s="19">
        <f t="shared" si="245"/>
        <v>9.479</v>
      </c>
      <c r="M523" s="110"/>
      <c r="N523" s="114">
        <f t="shared" si="246"/>
        <v>0</v>
      </c>
      <c r="O523" s="110">
        <v>71</v>
      </c>
      <c r="P523" s="19">
        <f t="shared" si="247"/>
        <v>3.6209999999999996</v>
      </c>
      <c r="Q523" s="110">
        <f t="shared" si="236"/>
        <v>0</v>
      </c>
      <c r="R523" s="110">
        <f t="shared" si="237"/>
        <v>363.8888888888889</v>
      </c>
      <c r="S523" s="110">
        <f t="shared" si="238"/>
        <v>263.30555555555554</v>
      </c>
      <c r="T523" s="19">
        <f t="shared" si="248"/>
        <v>9.479</v>
      </c>
      <c r="U523" s="19">
        <f t="shared" si="249"/>
        <v>-3.6209999999999996</v>
      </c>
      <c r="V523" s="110">
        <f t="shared" si="250"/>
        <v>71</v>
      </c>
    </row>
    <row r="524" spans="1:22" ht="12.75">
      <c r="A524" s="50"/>
      <c r="B524" s="13">
        <v>32</v>
      </c>
      <c r="C524" s="120" t="s">
        <v>201</v>
      </c>
      <c r="D524" s="121">
        <v>15</v>
      </c>
      <c r="E524" s="121">
        <v>1983</v>
      </c>
      <c r="F524" s="128">
        <v>622.54</v>
      </c>
      <c r="G524" s="128">
        <v>622.54</v>
      </c>
      <c r="H524" s="111">
        <v>4.127</v>
      </c>
      <c r="I524" s="111">
        <f t="shared" si="243"/>
        <v>4.127</v>
      </c>
      <c r="J524" s="129">
        <v>2.4</v>
      </c>
      <c r="K524" s="111">
        <f t="shared" si="244"/>
        <v>3.1171999999999995</v>
      </c>
      <c r="L524" s="111">
        <f t="shared" si="245"/>
        <v>3.3415999999999997</v>
      </c>
      <c r="M524" s="130">
        <v>18</v>
      </c>
      <c r="N524" s="131">
        <f>M524*0.0561</f>
        <v>1.0098</v>
      </c>
      <c r="O524" s="132">
        <v>14</v>
      </c>
      <c r="P524" s="111">
        <f>O524*0.0561</f>
        <v>0.7854</v>
      </c>
      <c r="Q524" s="132">
        <f t="shared" si="236"/>
        <v>160</v>
      </c>
      <c r="R524" s="132">
        <f t="shared" si="237"/>
        <v>207.8133333333333</v>
      </c>
      <c r="S524" s="132">
        <f t="shared" si="238"/>
        <v>222.77333333333328</v>
      </c>
      <c r="T524" s="111">
        <f t="shared" si="248"/>
        <v>0.9415999999999998</v>
      </c>
      <c r="U524" s="111">
        <f t="shared" si="249"/>
        <v>0.22440000000000004</v>
      </c>
      <c r="V524" s="132">
        <f t="shared" si="250"/>
        <v>-4</v>
      </c>
    </row>
    <row r="525" spans="1:22" ht="12.75">
      <c r="A525" s="50"/>
      <c r="B525" s="13">
        <v>33</v>
      </c>
      <c r="C525" s="72" t="s">
        <v>31</v>
      </c>
      <c r="D525" s="71">
        <v>10</v>
      </c>
      <c r="E525" s="71" t="s">
        <v>25</v>
      </c>
      <c r="F525" s="111">
        <v>705.87</v>
      </c>
      <c r="G525" s="111">
        <v>705.87</v>
      </c>
      <c r="H525" s="131">
        <v>3.26</v>
      </c>
      <c r="I525" s="111">
        <f t="shared" si="243"/>
        <v>3.26</v>
      </c>
      <c r="J525" s="111">
        <v>1.6</v>
      </c>
      <c r="K525" s="111">
        <f t="shared" si="244"/>
        <v>2.59352</v>
      </c>
      <c r="L525" s="111">
        <f t="shared" si="245"/>
        <v>2.6490599999999995</v>
      </c>
      <c r="M525" s="136">
        <v>12</v>
      </c>
      <c r="N525" s="131">
        <f>M525*0.05554</f>
        <v>0.66648</v>
      </c>
      <c r="O525" s="111">
        <v>11</v>
      </c>
      <c r="P525" s="111">
        <f>O525*0.05554</f>
        <v>0.61094</v>
      </c>
      <c r="Q525" s="132">
        <f t="shared" si="236"/>
        <v>160</v>
      </c>
      <c r="R525" s="132">
        <f t="shared" si="237"/>
        <v>259.352</v>
      </c>
      <c r="S525" s="111">
        <f t="shared" si="238"/>
        <v>264.90599999999995</v>
      </c>
      <c r="T525" s="111">
        <f t="shared" si="248"/>
        <v>1.0490599999999994</v>
      </c>
      <c r="U525" s="111">
        <f t="shared" si="249"/>
        <v>0.05553999999999992</v>
      </c>
      <c r="V525" s="132">
        <f t="shared" si="250"/>
        <v>-1</v>
      </c>
    </row>
    <row r="526" spans="1:22" ht="12.75">
      <c r="A526" s="50"/>
      <c r="B526" s="13">
        <v>34</v>
      </c>
      <c r="C526" s="72" t="s">
        <v>39</v>
      </c>
      <c r="D526" s="71">
        <v>60</v>
      </c>
      <c r="E526" s="71" t="s">
        <v>25</v>
      </c>
      <c r="F526" s="111">
        <v>2501.31</v>
      </c>
      <c r="G526" s="111">
        <v>2501.31</v>
      </c>
      <c r="H526" s="131">
        <v>16.74</v>
      </c>
      <c r="I526" s="111">
        <f t="shared" si="243"/>
        <v>16.74</v>
      </c>
      <c r="J526" s="111">
        <v>9.6</v>
      </c>
      <c r="K526" s="111">
        <f t="shared" si="244"/>
        <v>12.13018</v>
      </c>
      <c r="L526" s="111">
        <f t="shared" si="245"/>
        <v>13.179886</v>
      </c>
      <c r="M526" s="136">
        <v>83</v>
      </c>
      <c r="N526" s="131">
        <f>M526*0.05554</f>
        <v>4.60982</v>
      </c>
      <c r="O526" s="111">
        <v>64.1</v>
      </c>
      <c r="P526" s="111">
        <f>O526*0.05554</f>
        <v>3.5601139999999996</v>
      </c>
      <c r="Q526" s="132">
        <f t="shared" si="236"/>
        <v>160</v>
      </c>
      <c r="R526" s="132">
        <f t="shared" si="237"/>
        <v>202.16966666666664</v>
      </c>
      <c r="S526" s="111">
        <f t="shared" si="238"/>
        <v>219.66476666666668</v>
      </c>
      <c r="T526" s="111">
        <f t="shared" si="248"/>
        <v>3.579886</v>
      </c>
      <c r="U526" s="111">
        <f t="shared" si="249"/>
        <v>1.0497060000000005</v>
      </c>
      <c r="V526" s="132">
        <f t="shared" si="250"/>
        <v>-18.900000000000006</v>
      </c>
    </row>
    <row r="527" spans="1:22" ht="12.75">
      <c r="A527" s="50"/>
      <c r="B527" s="13">
        <v>35</v>
      </c>
      <c r="C527" s="72" t="s">
        <v>215</v>
      </c>
      <c r="D527" s="71">
        <v>36</v>
      </c>
      <c r="E527" s="71" t="s">
        <v>25</v>
      </c>
      <c r="F527" s="111">
        <v>2319.07</v>
      </c>
      <c r="G527" s="111">
        <v>2319.07</v>
      </c>
      <c r="H527" s="131">
        <v>12.372</v>
      </c>
      <c r="I527" s="111">
        <f t="shared" si="243"/>
        <v>12.372</v>
      </c>
      <c r="J527" s="111">
        <v>5.76</v>
      </c>
      <c r="K527" s="111">
        <f t="shared" si="244"/>
        <v>8.03988</v>
      </c>
      <c r="L527" s="111">
        <f t="shared" si="245"/>
        <v>8.2065</v>
      </c>
      <c r="M527" s="111">
        <v>78</v>
      </c>
      <c r="N527" s="131">
        <f>M527*0.05554</f>
        <v>4.33212</v>
      </c>
      <c r="O527" s="111">
        <v>75</v>
      </c>
      <c r="P527" s="111">
        <f>O527*0.05554</f>
        <v>4.1655</v>
      </c>
      <c r="Q527" s="132">
        <f t="shared" si="236"/>
        <v>160</v>
      </c>
      <c r="R527" s="132">
        <f t="shared" si="237"/>
        <v>223.33</v>
      </c>
      <c r="S527" s="111">
        <f t="shared" si="238"/>
        <v>227.95833333333334</v>
      </c>
      <c r="T527" s="111">
        <f t="shared" si="248"/>
        <v>2.4465000000000003</v>
      </c>
      <c r="U527" s="111">
        <f t="shared" si="249"/>
        <v>0.16662</v>
      </c>
      <c r="V527" s="132">
        <f t="shared" si="250"/>
        <v>-3</v>
      </c>
    </row>
    <row r="528" spans="1:22" ht="12.75">
      <c r="A528" s="50"/>
      <c r="B528" s="13">
        <v>36</v>
      </c>
      <c r="C528" s="35" t="s">
        <v>238</v>
      </c>
      <c r="D528" s="36">
        <v>50</v>
      </c>
      <c r="E528" s="123">
        <v>1974</v>
      </c>
      <c r="F528" s="137">
        <v>2679</v>
      </c>
      <c r="G528" s="110">
        <f aca="true" t="shared" si="251" ref="G528:G534">F528</f>
        <v>2679</v>
      </c>
      <c r="H528" s="19">
        <v>14.24</v>
      </c>
      <c r="I528" s="19">
        <f t="shared" si="243"/>
        <v>14.24</v>
      </c>
      <c r="J528" s="138">
        <v>8</v>
      </c>
      <c r="K528" s="19">
        <f t="shared" si="244"/>
        <v>9.14</v>
      </c>
      <c r="L528" s="19">
        <f t="shared" si="245"/>
        <v>9.415400000000002</v>
      </c>
      <c r="M528" s="110">
        <v>100</v>
      </c>
      <c r="N528" s="114">
        <f aca="true" t="shared" si="252" ref="N528:N534">M528*0.051</f>
        <v>5.1</v>
      </c>
      <c r="O528" s="19">
        <v>86</v>
      </c>
      <c r="P528" s="19">
        <f aca="true" t="shared" si="253" ref="P528:P534">O528*0.0561</f>
        <v>4.824599999999999</v>
      </c>
      <c r="Q528" s="110">
        <f t="shared" si="236"/>
        <v>160</v>
      </c>
      <c r="R528" s="110">
        <f t="shared" si="237"/>
        <v>182.8</v>
      </c>
      <c r="S528" s="110">
        <f t="shared" si="238"/>
        <v>188.30800000000002</v>
      </c>
      <c r="T528" s="19">
        <f t="shared" si="248"/>
        <v>1.4154000000000018</v>
      </c>
      <c r="U528" s="19">
        <f t="shared" si="249"/>
        <v>0.2754000000000003</v>
      </c>
      <c r="V528" s="110">
        <f aca="true" t="shared" si="254" ref="V528:V534">1.1*O528-M528</f>
        <v>-5.3999999999999915</v>
      </c>
    </row>
    <row r="529" spans="1:22" ht="12.75">
      <c r="A529" s="50"/>
      <c r="B529" s="13">
        <v>37</v>
      </c>
      <c r="C529" s="35" t="s">
        <v>239</v>
      </c>
      <c r="D529" s="36">
        <v>56</v>
      </c>
      <c r="E529" s="36">
        <v>1978</v>
      </c>
      <c r="F529" s="136">
        <v>2727</v>
      </c>
      <c r="G529" s="110">
        <f t="shared" si="251"/>
        <v>2727</v>
      </c>
      <c r="H529" s="19">
        <v>15.44</v>
      </c>
      <c r="I529" s="19">
        <f t="shared" si="243"/>
        <v>15.44</v>
      </c>
      <c r="J529" s="19">
        <v>8.8</v>
      </c>
      <c r="K529" s="19">
        <f t="shared" si="244"/>
        <v>10.238</v>
      </c>
      <c r="L529" s="19">
        <f t="shared" si="245"/>
        <v>9.75146</v>
      </c>
      <c r="M529" s="110">
        <v>102</v>
      </c>
      <c r="N529" s="114">
        <f t="shared" si="252"/>
        <v>5.202</v>
      </c>
      <c r="O529" s="19">
        <v>101.4</v>
      </c>
      <c r="P529" s="19">
        <f t="shared" si="253"/>
        <v>5.68854</v>
      </c>
      <c r="Q529" s="110">
        <f t="shared" si="236"/>
        <v>157.14285714285714</v>
      </c>
      <c r="R529" s="110">
        <f t="shared" si="237"/>
        <v>182.82142857142858</v>
      </c>
      <c r="S529" s="110">
        <f t="shared" si="238"/>
        <v>174.13321428571427</v>
      </c>
      <c r="T529" s="19">
        <f t="shared" si="248"/>
        <v>0.9514599999999991</v>
      </c>
      <c r="U529" s="19">
        <f t="shared" si="249"/>
        <v>-0.48653999999999975</v>
      </c>
      <c r="V529" s="110">
        <f t="shared" si="254"/>
        <v>9.54000000000002</v>
      </c>
    </row>
    <row r="530" spans="1:22" ht="12.75">
      <c r="A530" s="50"/>
      <c r="B530" s="13">
        <v>38</v>
      </c>
      <c r="C530" s="35" t="s">
        <v>245</v>
      </c>
      <c r="D530" s="36">
        <v>47</v>
      </c>
      <c r="E530" s="36">
        <v>1977</v>
      </c>
      <c r="F530" s="136">
        <v>2197</v>
      </c>
      <c r="G530" s="110">
        <f t="shared" si="251"/>
        <v>2197</v>
      </c>
      <c r="H530" s="19">
        <v>9.14</v>
      </c>
      <c r="I530" s="19">
        <f t="shared" si="243"/>
        <v>9.14</v>
      </c>
      <c r="J530" s="19">
        <v>5.58</v>
      </c>
      <c r="K530" s="19">
        <f t="shared" si="244"/>
        <v>7.202000000000001</v>
      </c>
      <c r="L530" s="19">
        <f t="shared" si="245"/>
        <v>6.054500000000001</v>
      </c>
      <c r="M530" s="110">
        <v>38</v>
      </c>
      <c r="N530" s="114">
        <f t="shared" si="252"/>
        <v>1.938</v>
      </c>
      <c r="O530" s="19">
        <v>55</v>
      </c>
      <c r="P530" s="19">
        <f t="shared" si="253"/>
        <v>3.0854999999999997</v>
      </c>
      <c r="Q530" s="110">
        <f t="shared" si="236"/>
        <v>118.72340425531915</v>
      </c>
      <c r="R530" s="110">
        <f t="shared" si="237"/>
        <v>153.2340425531915</v>
      </c>
      <c r="S530" s="110">
        <f t="shared" si="238"/>
        <v>128.81914893617022</v>
      </c>
      <c r="T530" s="19">
        <f t="shared" si="248"/>
        <v>0.4745000000000008</v>
      </c>
      <c r="U530" s="19">
        <f t="shared" si="249"/>
        <v>-1.1474999999999997</v>
      </c>
      <c r="V530" s="110">
        <f t="shared" si="254"/>
        <v>22.500000000000007</v>
      </c>
    </row>
    <row r="531" spans="1:22" ht="12.75">
      <c r="A531" s="50"/>
      <c r="B531" s="13">
        <v>39</v>
      </c>
      <c r="C531" s="14" t="s">
        <v>249</v>
      </c>
      <c r="D531" s="36">
        <v>55</v>
      </c>
      <c r="E531" s="36">
        <v>1978</v>
      </c>
      <c r="F531" s="136">
        <v>2727</v>
      </c>
      <c r="G531" s="110">
        <f t="shared" si="251"/>
        <v>2727</v>
      </c>
      <c r="H531" s="19">
        <v>15.83</v>
      </c>
      <c r="I531" s="19">
        <f t="shared" si="243"/>
        <v>15.83</v>
      </c>
      <c r="J531" s="19">
        <v>8.8</v>
      </c>
      <c r="K531" s="19">
        <f t="shared" si="244"/>
        <v>11.852</v>
      </c>
      <c r="L531" s="19">
        <f t="shared" si="245"/>
        <v>10.696850000000001</v>
      </c>
      <c r="M531" s="110">
        <v>78</v>
      </c>
      <c r="N531" s="114">
        <f t="shared" si="252"/>
        <v>3.9779999999999998</v>
      </c>
      <c r="O531" s="19">
        <v>91.5</v>
      </c>
      <c r="P531" s="19">
        <f t="shared" si="253"/>
        <v>5.13315</v>
      </c>
      <c r="Q531" s="110">
        <f t="shared" si="236"/>
        <v>160</v>
      </c>
      <c r="R531" s="110">
        <f t="shared" si="237"/>
        <v>215.4909090909091</v>
      </c>
      <c r="S531" s="110">
        <f t="shared" si="238"/>
        <v>194.48818181818186</v>
      </c>
      <c r="T531" s="19">
        <f t="shared" si="248"/>
        <v>1.8968500000000006</v>
      </c>
      <c r="U531" s="19">
        <f t="shared" si="249"/>
        <v>-1.15515</v>
      </c>
      <c r="V531" s="110">
        <f t="shared" si="254"/>
        <v>22.650000000000006</v>
      </c>
    </row>
    <row r="532" spans="1:22" ht="12.75">
      <c r="A532" s="50"/>
      <c r="B532" s="13">
        <v>40</v>
      </c>
      <c r="C532" s="14" t="s">
        <v>250</v>
      </c>
      <c r="D532" s="36">
        <v>50</v>
      </c>
      <c r="E532" s="36">
        <v>1984</v>
      </c>
      <c r="F532" s="136">
        <v>2043</v>
      </c>
      <c r="G532" s="110">
        <f t="shared" si="251"/>
        <v>2043</v>
      </c>
      <c r="H532" s="19">
        <v>6.8</v>
      </c>
      <c r="I532" s="19">
        <f t="shared" si="243"/>
        <v>6.8</v>
      </c>
      <c r="J532" s="19">
        <v>0.66</v>
      </c>
      <c r="K532" s="19">
        <f t="shared" si="244"/>
        <v>2.261</v>
      </c>
      <c r="L532" s="19">
        <f t="shared" si="245"/>
        <v>0.6177799999999998</v>
      </c>
      <c r="M532" s="110">
        <v>89</v>
      </c>
      <c r="N532" s="114">
        <f t="shared" si="252"/>
        <v>4.539</v>
      </c>
      <c r="O532" s="19">
        <v>110.2</v>
      </c>
      <c r="P532" s="19">
        <f t="shared" si="253"/>
        <v>6.18222</v>
      </c>
      <c r="Q532" s="110">
        <f t="shared" si="236"/>
        <v>13.2</v>
      </c>
      <c r="R532" s="110">
        <f t="shared" si="237"/>
        <v>45.22</v>
      </c>
      <c r="S532" s="110">
        <f t="shared" si="238"/>
        <v>12.355599999999995</v>
      </c>
      <c r="T532" s="19">
        <f t="shared" si="248"/>
        <v>-0.04222000000000026</v>
      </c>
      <c r="U532" s="19">
        <f t="shared" si="249"/>
        <v>-1.6432200000000003</v>
      </c>
      <c r="V532" s="110">
        <f t="shared" si="254"/>
        <v>32.22000000000001</v>
      </c>
    </row>
    <row r="533" spans="1:22" ht="12.75">
      <c r="A533" s="50"/>
      <c r="B533" s="13">
        <v>41</v>
      </c>
      <c r="C533" s="14" t="s">
        <v>251</v>
      </c>
      <c r="D533" s="36">
        <v>54</v>
      </c>
      <c r="E533" s="36">
        <v>1978</v>
      </c>
      <c r="F533" s="136">
        <v>2727</v>
      </c>
      <c r="G533" s="110">
        <f t="shared" si="251"/>
        <v>2727</v>
      </c>
      <c r="H533" s="19">
        <v>12.62</v>
      </c>
      <c r="I533" s="19">
        <f t="shared" si="243"/>
        <v>12.62</v>
      </c>
      <c r="J533" s="19">
        <v>6.64</v>
      </c>
      <c r="K533" s="19">
        <f t="shared" si="244"/>
        <v>7.928</v>
      </c>
      <c r="L533" s="19">
        <f t="shared" si="245"/>
        <v>8.238589999999999</v>
      </c>
      <c r="M533" s="110">
        <v>92</v>
      </c>
      <c r="N533" s="114">
        <f t="shared" si="252"/>
        <v>4.691999999999999</v>
      </c>
      <c r="O533" s="19">
        <v>78.1</v>
      </c>
      <c r="P533" s="19">
        <f t="shared" si="253"/>
        <v>4.38141</v>
      </c>
      <c r="Q533" s="110">
        <f t="shared" si="236"/>
        <v>122.96296296296296</v>
      </c>
      <c r="R533" s="110">
        <f t="shared" si="237"/>
        <v>146.8148148148148</v>
      </c>
      <c r="S533" s="110">
        <f t="shared" si="238"/>
        <v>152.56648148148145</v>
      </c>
      <c r="T533" s="19">
        <f t="shared" si="248"/>
        <v>1.5985899999999988</v>
      </c>
      <c r="U533" s="19">
        <f t="shared" si="249"/>
        <v>0.3105899999999995</v>
      </c>
      <c r="V533" s="110">
        <f t="shared" si="254"/>
        <v>-6.090000000000003</v>
      </c>
    </row>
    <row r="534" spans="1:22" ht="12.75">
      <c r="A534" s="50"/>
      <c r="B534" s="13">
        <v>42</v>
      </c>
      <c r="C534" s="14" t="s">
        <v>254</v>
      </c>
      <c r="D534" s="36">
        <v>45</v>
      </c>
      <c r="E534" s="36">
        <v>1958</v>
      </c>
      <c r="F534" s="136">
        <v>2775</v>
      </c>
      <c r="G534" s="110">
        <f t="shared" si="251"/>
        <v>2775</v>
      </c>
      <c r="H534" s="19">
        <v>11.08</v>
      </c>
      <c r="I534" s="19">
        <f t="shared" si="243"/>
        <v>11.08</v>
      </c>
      <c r="J534" s="19">
        <v>3.52</v>
      </c>
      <c r="K534" s="19">
        <f t="shared" si="244"/>
        <v>8.326</v>
      </c>
      <c r="L534" s="19">
        <f t="shared" si="245"/>
        <v>6.9286</v>
      </c>
      <c r="M534" s="110">
        <v>54</v>
      </c>
      <c r="N534" s="114">
        <f t="shared" si="252"/>
        <v>2.754</v>
      </c>
      <c r="O534" s="19">
        <v>74</v>
      </c>
      <c r="P534" s="19">
        <f t="shared" si="253"/>
        <v>4.1514</v>
      </c>
      <c r="Q534" s="110">
        <f t="shared" si="236"/>
        <v>78.22222222222223</v>
      </c>
      <c r="R534" s="110">
        <f t="shared" si="237"/>
        <v>185.0222222222222</v>
      </c>
      <c r="S534" s="110">
        <f t="shared" si="238"/>
        <v>153.9688888888889</v>
      </c>
      <c r="T534" s="19">
        <f t="shared" si="248"/>
        <v>3.4086000000000003</v>
      </c>
      <c r="U534" s="19">
        <f t="shared" si="249"/>
        <v>-1.3973999999999998</v>
      </c>
      <c r="V534" s="110">
        <f t="shared" si="254"/>
        <v>27.400000000000006</v>
      </c>
    </row>
    <row r="535" spans="1:22" ht="12.75">
      <c r="A535" s="50"/>
      <c r="B535" s="13">
        <v>43</v>
      </c>
      <c r="C535" s="120" t="s">
        <v>47</v>
      </c>
      <c r="D535" s="134">
        <v>40</v>
      </c>
      <c r="E535" s="134"/>
      <c r="F535" s="138">
        <v>2256.03</v>
      </c>
      <c r="G535" s="138">
        <v>2256.03</v>
      </c>
      <c r="H535" s="19">
        <v>9.72</v>
      </c>
      <c r="I535" s="19">
        <v>9.72</v>
      </c>
      <c r="J535" s="19">
        <v>6.4</v>
      </c>
      <c r="K535" s="19">
        <v>7.272</v>
      </c>
      <c r="L535" s="19">
        <v>6.9268480000000014</v>
      </c>
      <c r="M535" s="19">
        <v>48</v>
      </c>
      <c r="N535" s="114">
        <v>2.448</v>
      </c>
      <c r="O535" s="139">
        <v>45.94</v>
      </c>
      <c r="P535" s="19">
        <v>2.7931519999999996</v>
      </c>
      <c r="Q535" s="110">
        <v>160</v>
      </c>
      <c r="R535" s="110">
        <v>181.8</v>
      </c>
      <c r="S535" s="110">
        <v>173.17120000000006</v>
      </c>
      <c r="T535" s="19">
        <v>0.5268480000000011</v>
      </c>
      <c r="U535" s="19">
        <v>-0.3451519999999997</v>
      </c>
      <c r="V535" s="110">
        <v>-2.0600000000000023</v>
      </c>
    </row>
    <row r="536" spans="1:22" ht="12.75">
      <c r="A536" s="50"/>
      <c r="B536" s="13">
        <v>44</v>
      </c>
      <c r="C536" s="120" t="s">
        <v>50</v>
      </c>
      <c r="D536" s="134">
        <v>36</v>
      </c>
      <c r="E536" s="134"/>
      <c r="F536" s="138">
        <v>1431.02</v>
      </c>
      <c r="G536" s="138">
        <v>1431.02</v>
      </c>
      <c r="H536" s="19">
        <v>8.21</v>
      </c>
      <c r="I536" s="19">
        <v>8.21</v>
      </c>
      <c r="J536" s="19">
        <v>5.76</v>
      </c>
      <c r="K536" s="19">
        <v>6.782000000000001</v>
      </c>
      <c r="L536" s="19">
        <v>6.358032000000001</v>
      </c>
      <c r="M536" s="110">
        <v>28</v>
      </c>
      <c r="N536" s="114">
        <v>1.428</v>
      </c>
      <c r="O536" s="139">
        <v>30.46</v>
      </c>
      <c r="P536" s="19">
        <v>1.851968</v>
      </c>
      <c r="Q536" s="110">
        <v>160</v>
      </c>
      <c r="R536" s="110">
        <v>188.3888888888889</v>
      </c>
      <c r="S536" s="110">
        <v>176.612</v>
      </c>
      <c r="T536" s="19">
        <v>0.5980320000000008</v>
      </c>
      <c r="U536" s="19">
        <v>-0.4239680000000001</v>
      </c>
      <c r="V536" s="110">
        <v>2.460000000000001</v>
      </c>
    </row>
    <row r="537" spans="1:22" ht="12.75">
      <c r="A537" s="50"/>
      <c r="B537" s="13">
        <v>45</v>
      </c>
      <c r="C537" s="124" t="s">
        <v>53</v>
      </c>
      <c r="D537" s="147">
        <v>40</v>
      </c>
      <c r="E537" s="147"/>
      <c r="F537" s="146">
        <v>2247.83</v>
      </c>
      <c r="G537" s="146">
        <v>2247.83</v>
      </c>
      <c r="H537" s="19">
        <v>9.6</v>
      </c>
      <c r="I537" s="19">
        <v>9.6</v>
      </c>
      <c r="J537" s="19">
        <v>6.4</v>
      </c>
      <c r="K537" s="19">
        <v>7.611</v>
      </c>
      <c r="L537" s="19">
        <v>7.555296</v>
      </c>
      <c r="M537" s="110">
        <v>39</v>
      </c>
      <c r="N537" s="114">
        <v>1.9889999999999999</v>
      </c>
      <c r="O537" s="139">
        <v>33.63</v>
      </c>
      <c r="P537" s="19">
        <v>2.044704</v>
      </c>
      <c r="Q537" s="110">
        <v>160</v>
      </c>
      <c r="R537" s="110">
        <v>190.275</v>
      </c>
      <c r="S537" s="110">
        <v>188.88240000000002</v>
      </c>
      <c r="T537" s="19">
        <v>1.1552959999999999</v>
      </c>
      <c r="U537" s="19">
        <v>-0.055703999999999976</v>
      </c>
      <c r="V537" s="110">
        <v>-5.369999999999997</v>
      </c>
    </row>
    <row r="538" spans="1:22" ht="12.75">
      <c r="A538" s="50"/>
      <c r="B538" s="13">
        <v>46</v>
      </c>
      <c r="C538" s="124" t="s">
        <v>56</v>
      </c>
      <c r="D538" s="147">
        <v>12</v>
      </c>
      <c r="E538" s="147"/>
      <c r="F538" s="147">
        <v>704.64</v>
      </c>
      <c r="G538" s="147">
        <v>704.64</v>
      </c>
      <c r="H538" s="19">
        <v>3.7</v>
      </c>
      <c r="I538" s="19">
        <v>3.7</v>
      </c>
      <c r="J538" s="19">
        <v>1.92</v>
      </c>
      <c r="K538" s="19">
        <v>2.4250000000000003</v>
      </c>
      <c r="L538" s="19">
        <v>2.15872</v>
      </c>
      <c r="M538" s="19">
        <v>25</v>
      </c>
      <c r="N538" s="114">
        <v>1.275</v>
      </c>
      <c r="O538" s="139">
        <v>25.35</v>
      </c>
      <c r="P538" s="19">
        <v>1.54128</v>
      </c>
      <c r="Q538" s="110">
        <v>160</v>
      </c>
      <c r="R538" s="110">
        <v>202.08333333333337</v>
      </c>
      <c r="S538" s="110">
        <v>179.89333333333335</v>
      </c>
      <c r="T538" s="19">
        <v>0.23872000000000027</v>
      </c>
      <c r="U538" s="19">
        <v>-0.26628000000000007</v>
      </c>
      <c r="V538" s="110">
        <v>0.3500000000000014</v>
      </c>
    </row>
    <row r="539" spans="1:22" ht="12.75">
      <c r="A539" s="50"/>
      <c r="B539" s="13">
        <v>47</v>
      </c>
      <c r="C539" s="124" t="s">
        <v>58</v>
      </c>
      <c r="D539" s="147">
        <v>6</v>
      </c>
      <c r="E539" s="147"/>
      <c r="F539" s="147">
        <v>311.56</v>
      </c>
      <c r="G539" s="147">
        <v>311.56</v>
      </c>
      <c r="H539" s="19">
        <v>1.56</v>
      </c>
      <c r="I539" s="19">
        <v>1.56</v>
      </c>
      <c r="J539" s="19">
        <v>0.96</v>
      </c>
      <c r="K539" s="19">
        <v>1.3050000000000002</v>
      </c>
      <c r="L539" s="19">
        <v>1.24384</v>
      </c>
      <c r="M539" s="110">
        <v>5</v>
      </c>
      <c r="N539" s="114">
        <v>0.255</v>
      </c>
      <c r="O539" s="139">
        <v>5.2</v>
      </c>
      <c r="P539" s="19">
        <v>0.31615999999999994</v>
      </c>
      <c r="Q539" s="110">
        <v>160</v>
      </c>
      <c r="R539" s="110">
        <v>217.50000000000003</v>
      </c>
      <c r="S539" s="110">
        <v>207.3066666666667</v>
      </c>
      <c r="T539" s="19">
        <v>0.2838400000000001</v>
      </c>
      <c r="U539" s="19">
        <v>-0.06115999999999994</v>
      </c>
      <c r="V539" s="110">
        <v>0.20000000000000018</v>
      </c>
    </row>
    <row r="540" spans="1:22" ht="12.75">
      <c r="A540" s="50"/>
      <c r="B540" s="13">
        <v>48</v>
      </c>
      <c r="C540" s="112" t="s">
        <v>59</v>
      </c>
      <c r="D540" s="149">
        <v>40</v>
      </c>
      <c r="E540" s="149"/>
      <c r="F540" s="148">
        <v>2173.87</v>
      </c>
      <c r="G540" s="148">
        <v>2173.87</v>
      </c>
      <c r="H540" s="19">
        <v>10.3</v>
      </c>
      <c r="I540" s="19">
        <v>10.3</v>
      </c>
      <c r="J540" s="19">
        <f>(D540*160/1000)</f>
        <v>6.4</v>
      </c>
      <c r="K540" s="19">
        <f>I540-N540</f>
        <v>7.291</v>
      </c>
      <c r="L540" s="19">
        <f>I540-P540</f>
        <v>7.159680000000002</v>
      </c>
      <c r="M540" s="136">
        <v>59</v>
      </c>
      <c r="N540" s="114">
        <f>M540*0.051</f>
        <v>3.009</v>
      </c>
      <c r="O540" s="139">
        <v>51.65</v>
      </c>
      <c r="P540" s="19">
        <f>O540*60.8/1000</f>
        <v>3.1403199999999996</v>
      </c>
      <c r="Q540" s="110">
        <f>J540*1000/D540</f>
        <v>160</v>
      </c>
      <c r="R540" s="110">
        <f>K540*1000/D540</f>
        <v>182.275</v>
      </c>
      <c r="S540" s="110">
        <f>L540*1000/D540</f>
        <v>178.99200000000002</v>
      </c>
      <c r="T540" s="19">
        <f>L540-J540</f>
        <v>0.7596800000000012</v>
      </c>
      <c r="U540" s="19">
        <f>N540-P540</f>
        <v>-0.13131999999999966</v>
      </c>
      <c r="V540" s="110">
        <f aca="true" t="shared" si="255" ref="V540:V553">O540-M540</f>
        <v>-7.350000000000001</v>
      </c>
    </row>
    <row r="541" spans="1:22" ht="12.75">
      <c r="A541" s="50"/>
      <c r="B541" s="13">
        <v>49</v>
      </c>
      <c r="C541" s="112" t="s">
        <v>60</v>
      </c>
      <c r="D541" s="149">
        <v>34</v>
      </c>
      <c r="E541" s="149"/>
      <c r="F541" s="148">
        <v>1439.65</v>
      </c>
      <c r="G541" s="149">
        <v>1439.65</v>
      </c>
      <c r="H541" s="19">
        <v>8.2</v>
      </c>
      <c r="I541" s="19">
        <v>8.2</v>
      </c>
      <c r="J541" s="19">
        <f>(D541*160/1000)</f>
        <v>5.44</v>
      </c>
      <c r="K541" s="19">
        <f>I541-N541</f>
        <v>6.619</v>
      </c>
      <c r="L541" s="19">
        <f>I541-P541</f>
        <v>6.0732159999999995</v>
      </c>
      <c r="M541" s="110">
        <v>31</v>
      </c>
      <c r="N541" s="114">
        <f>M541*0.051</f>
        <v>1.581</v>
      </c>
      <c r="O541" s="139">
        <v>34.98</v>
      </c>
      <c r="P541" s="19">
        <f>O541*60.8/1000</f>
        <v>2.126784</v>
      </c>
      <c r="Q541" s="110">
        <f>J541*1000/D541</f>
        <v>160</v>
      </c>
      <c r="R541" s="110">
        <f>K541*1000/D541</f>
        <v>194.6764705882353</v>
      </c>
      <c r="S541" s="110">
        <f>L541*1000/D541</f>
        <v>178.624</v>
      </c>
      <c r="T541" s="19">
        <f>L541-J541</f>
        <v>0.6332159999999991</v>
      </c>
      <c r="U541" s="19">
        <f>N541-P541</f>
        <v>-0.5457839999999998</v>
      </c>
      <c r="V541" s="110">
        <f t="shared" si="255"/>
        <v>3.979999999999997</v>
      </c>
    </row>
    <row r="542" spans="1:22" ht="12.75">
      <c r="A542" s="50"/>
      <c r="B542" s="13">
        <v>50</v>
      </c>
      <c r="C542" s="112" t="s">
        <v>62</v>
      </c>
      <c r="D542" s="149">
        <v>11</v>
      </c>
      <c r="E542" s="149"/>
      <c r="F542" s="149">
        <v>604.87</v>
      </c>
      <c r="G542" s="149">
        <v>604.87</v>
      </c>
      <c r="H542" s="19">
        <v>3.15</v>
      </c>
      <c r="I542" s="19">
        <v>3.15</v>
      </c>
      <c r="J542" s="19">
        <f>(D542*160/1000)</f>
        <v>1.76</v>
      </c>
      <c r="K542" s="19">
        <f>I542-N542</f>
        <v>2.436</v>
      </c>
      <c r="L542" s="19">
        <f>I542-P542</f>
        <v>2.18632</v>
      </c>
      <c r="M542" s="110">
        <v>14</v>
      </c>
      <c r="N542" s="114">
        <f>M542*0.051</f>
        <v>0.714</v>
      </c>
      <c r="O542" s="139">
        <v>15.85</v>
      </c>
      <c r="P542" s="19">
        <f>O542*60.8/1000</f>
        <v>0.96368</v>
      </c>
      <c r="Q542" s="110">
        <f>J542*1000/D542</f>
        <v>160</v>
      </c>
      <c r="R542" s="110">
        <f>K542*1000/D542</f>
        <v>221.45454545454547</v>
      </c>
      <c r="S542" s="110">
        <f>L542*1000/D542</f>
        <v>198.7563636363636</v>
      </c>
      <c r="T542" s="19">
        <f>L542-J542</f>
        <v>0.4263199999999998</v>
      </c>
      <c r="U542" s="19">
        <f>N542-P542</f>
        <v>-0.24968</v>
      </c>
      <c r="V542" s="110">
        <f t="shared" si="255"/>
        <v>1.8499999999999996</v>
      </c>
    </row>
    <row r="543" spans="1:22" ht="12.75">
      <c r="A543" s="50"/>
      <c r="B543" s="13">
        <v>51</v>
      </c>
      <c r="C543" s="112" t="s">
        <v>64</v>
      </c>
      <c r="D543" s="149">
        <v>12</v>
      </c>
      <c r="E543" s="149"/>
      <c r="F543" s="149">
        <v>653.45</v>
      </c>
      <c r="G543" s="149">
        <v>653.45</v>
      </c>
      <c r="H543" s="19">
        <v>3.43</v>
      </c>
      <c r="I543" s="19">
        <v>3.43</v>
      </c>
      <c r="J543" s="19">
        <f>(D543*160/1000)</f>
        <v>1.92</v>
      </c>
      <c r="K543" s="19">
        <f>I543-N543</f>
        <v>2.3080000000000003</v>
      </c>
      <c r="L543" s="19">
        <f>I543-P543</f>
        <v>2.2079200000000005</v>
      </c>
      <c r="M543" s="110">
        <v>22</v>
      </c>
      <c r="N543" s="114">
        <f>M543*0.051</f>
        <v>1.1219999999999999</v>
      </c>
      <c r="O543" s="139">
        <v>20.1</v>
      </c>
      <c r="P543" s="19">
        <f>O543*60.8/1000</f>
        <v>1.2220799999999998</v>
      </c>
      <c r="Q543" s="110">
        <f>J543*1000/D543</f>
        <v>160</v>
      </c>
      <c r="R543" s="110">
        <f>K543*1000/D543</f>
        <v>192.33333333333337</v>
      </c>
      <c r="S543" s="110">
        <f>L543*1000/D543</f>
        <v>183.99333333333337</v>
      </c>
      <c r="T543" s="19">
        <f>L543-J543</f>
        <v>0.2879200000000006</v>
      </c>
      <c r="U543" s="19">
        <f>N543-P543</f>
        <v>-0.10007999999999995</v>
      </c>
      <c r="V543" s="110">
        <f t="shared" si="255"/>
        <v>-1.8999999999999986</v>
      </c>
    </row>
    <row r="544" spans="1:22" ht="12.75">
      <c r="A544" s="50"/>
      <c r="B544" s="13">
        <v>52</v>
      </c>
      <c r="C544" s="125" t="s">
        <v>65</v>
      </c>
      <c r="D544" s="150">
        <v>10</v>
      </c>
      <c r="E544" s="150"/>
      <c r="F544" s="150">
        <v>600.92</v>
      </c>
      <c r="G544" s="150">
        <v>600.92</v>
      </c>
      <c r="H544" s="19">
        <v>3.6</v>
      </c>
      <c r="I544" s="19">
        <v>3.6</v>
      </c>
      <c r="J544" s="19">
        <f aca="true" t="shared" si="256" ref="J544:J549">(D544*160/1000)</f>
        <v>1.6</v>
      </c>
      <c r="K544" s="19">
        <f aca="true" t="shared" si="257" ref="K544:K553">I544-N544</f>
        <v>3.09</v>
      </c>
      <c r="L544" s="19">
        <f aca="true" t="shared" si="258" ref="L544:L553">I544-P544</f>
        <v>2.61504</v>
      </c>
      <c r="M544" s="136">
        <v>10</v>
      </c>
      <c r="N544" s="114">
        <f aca="true" t="shared" si="259" ref="N544:N549">M544*0.051</f>
        <v>0.51</v>
      </c>
      <c r="O544" s="139">
        <v>16.2</v>
      </c>
      <c r="P544" s="19">
        <f aca="true" t="shared" si="260" ref="P544:P549">O544*60.8/1000</f>
        <v>0.98496</v>
      </c>
      <c r="Q544" s="110">
        <f aca="true" t="shared" si="261" ref="Q544:Q553">J544*1000/D544</f>
        <v>160</v>
      </c>
      <c r="R544" s="110">
        <f aca="true" t="shared" si="262" ref="R544:R553">K544*1000/D544</f>
        <v>309</v>
      </c>
      <c r="S544" s="110">
        <f aca="true" t="shared" si="263" ref="S544:S553">L544*1000/D544</f>
        <v>261.504</v>
      </c>
      <c r="T544" s="19">
        <f aca="true" t="shared" si="264" ref="T544:T553">L544-J544</f>
        <v>1.01504</v>
      </c>
      <c r="U544" s="19">
        <f aca="true" t="shared" si="265" ref="U544:U553">N544-P544</f>
        <v>-0.47495999999999994</v>
      </c>
      <c r="V544" s="110">
        <f t="shared" si="255"/>
        <v>6.199999999999999</v>
      </c>
    </row>
    <row r="545" spans="1:22" ht="12.75">
      <c r="A545" s="50"/>
      <c r="B545" s="13">
        <v>53</v>
      </c>
      <c r="C545" s="125" t="s">
        <v>66</v>
      </c>
      <c r="D545" s="150">
        <v>18</v>
      </c>
      <c r="E545" s="150"/>
      <c r="F545" s="151">
        <v>1062.36</v>
      </c>
      <c r="G545" s="151">
        <v>1062.36</v>
      </c>
      <c r="H545" s="19">
        <v>5.1</v>
      </c>
      <c r="I545" s="19">
        <v>5.1</v>
      </c>
      <c r="J545" s="19">
        <f t="shared" si="256"/>
        <v>2.88</v>
      </c>
      <c r="K545" s="19">
        <f t="shared" si="257"/>
        <v>3.8249999999999997</v>
      </c>
      <c r="L545" s="19">
        <f t="shared" si="258"/>
        <v>3.96608</v>
      </c>
      <c r="M545" s="110">
        <v>25</v>
      </c>
      <c r="N545" s="114">
        <f t="shared" si="259"/>
        <v>1.275</v>
      </c>
      <c r="O545" s="139">
        <v>18.65</v>
      </c>
      <c r="P545" s="19">
        <f t="shared" si="260"/>
        <v>1.1339199999999998</v>
      </c>
      <c r="Q545" s="110">
        <f t="shared" si="261"/>
        <v>160</v>
      </c>
      <c r="R545" s="110">
        <f t="shared" si="262"/>
        <v>212.49999999999997</v>
      </c>
      <c r="S545" s="110">
        <f t="shared" si="263"/>
        <v>220.33777777777777</v>
      </c>
      <c r="T545" s="19">
        <f t="shared" si="264"/>
        <v>1.08608</v>
      </c>
      <c r="U545" s="19">
        <f t="shared" si="265"/>
        <v>0.1410800000000001</v>
      </c>
      <c r="V545" s="110">
        <f t="shared" si="255"/>
        <v>-6.350000000000001</v>
      </c>
    </row>
    <row r="546" spans="1:22" ht="12.75">
      <c r="A546" s="50"/>
      <c r="B546" s="13">
        <v>54</v>
      </c>
      <c r="C546" s="125" t="s">
        <v>67</v>
      </c>
      <c r="D546" s="150">
        <v>11</v>
      </c>
      <c r="E546" s="150"/>
      <c r="F546" s="150">
        <v>652.44</v>
      </c>
      <c r="G546" s="150">
        <v>652.44</v>
      </c>
      <c r="H546" s="19">
        <v>3.05</v>
      </c>
      <c r="I546" s="19">
        <v>3.05</v>
      </c>
      <c r="J546" s="19">
        <f t="shared" si="256"/>
        <v>1.76</v>
      </c>
      <c r="K546" s="19">
        <f t="shared" si="257"/>
        <v>2.642</v>
      </c>
      <c r="L546" s="19">
        <f t="shared" si="258"/>
        <v>2.7156</v>
      </c>
      <c r="M546" s="19">
        <v>8</v>
      </c>
      <c r="N546" s="114">
        <f t="shared" si="259"/>
        <v>0.408</v>
      </c>
      <c r="O546" s="139">
        <v>5.5</v>
      </c>
      <c r="P546" s="19">
        <f t="shared" si="260"/>
        <v>0.3344</v>
      </c>
      <c r="Q546" s="110">
        <f t="shared" si="261"/>
        <v>160</v>
      </c>
      <c r="R546" s="110">
        <f t="shared" si="262"/>
        <v>240.1818181818182</v>
      </c>
      <c r="S546" s="110">
        <f t="shared" si="263"/>
        <v>246.87272727272727</v>
      </c>
      <c r="T546" s="19">
        <f t="shared" si="264"/>
        <v>0.9555999999999998</v>
      </c>
      <c r="U546" s="19">
        <f t="shared" si="265"/>
        <v>0.0736</v>
      </c>
      <c r="V546" s="110">
        <f t="shared" si="255"/>
        <v>-2.5</v>
      </c>
    </row>
    <row r="547" spans="1:22" ht="12.75">
      <c r="A547" s="50"/>
      <c r="B547" s="13">
        <v>55</v>
      </c>
      <c r="C547" s="125" t="s">
        <v>69</v>
      </c>
      <c r="D547" s="150">
        <v>15</v>
      </c>
      <c r="E547" s="150"/>
      <c r="F547" s="150">
        <v>799.12</v>
      </c>
      <c r="G547" s="150">
        <v>799.12</v>
      </c>
      <c r="H547" s="19">
        <v>3.84</v>
      </c>
      <c r="I547" s="19">
        <v>3.84</v>
      </c>
      <c r="J547" s="19">
        <f t="shared" si="256"/>
        <v>2.4</v>
      </c>
      <c r="K547" s="19">
        <f t="shared" si="257"/>
        <v>2.718</v>
      </c>
      <c r="L547" s="19">
        <f t="shared" si="258"/>
        <v>3.144144</v>
      </c>
      <c r="M547" s="19">
        <v>22</v>
      </c>
      <c r="N547" s="114">
        <f t="shared" si="259"/>
        <v>1.1219999999999999</v>
      </c>
      <c r="O547" s="139">
        <v>11.445</v>
      </c>
      <c r="P547" s="19">
        <f t="shared" si="260"/>
        <v>0.695856</v>
      </c>
      <c r="Q547" s="110">
        <f t="shared" si="261"/>
        <v>160</v>
      </c>
      <c r="R547" s="110">
        <f t="shared" si="262"/>
        <v>181.2</v>
      </c>
      <c r="S547" s="110">
        <f t="shared" si="263"/>
        <v>209.60959999999997</v>
      </c>
      <c r="T547" s="19">
        <f t="shared" si="264"/>
        <v>0.7441439999999999</v>
      </c>
      <c r="U547" s="19">
        <f t="shared" si="265"/>
        <v>0.42614399999999986</v>
      </c>
      <c r="V547" s="110">
        <f t="shared" si="255"/>
        <v>-10.555</v>
      </c>
    </row>
    <row r="548" spans="1:22" ht="12.75">
      <c r="A548" s="50"/>
      <c r="B548" s="13">
        <v>56</v>
      </c>
      <c r="C548" s="125" t="s">
        <v>70</v>
      </c>
      <c r="D548" s="150">
        <v>9</v>
      </c>
      <c r="E548" s="150"/>
      <c r="F548" s="150">
        <v>475.45</v>
      </c>
      <c r="G548" s="150">
        <v>475.45</v>
      </c>
      <c r="H548" s="19">
        <v>2.79</v>
      </c>
      <c r="I548" s="19">
        <v>2.79</v>
      </c>
      <c r="J548" s="19">
        <f t="shared" si="256"/>
        <v>1.44</v>
      </c>
      <c r="K548" s="19">
        <f t="shared" si="257"/>
        <v>1.8210000000000002</v>
      </c>
      <c r="L548" s="19">
        <f t="shared" si="258"/>
        <v>2.182</v>
      </c>
      <c r="M548" s="19">
        <v>19</v>
      </c>
      <c r="N548" s="114">
        <f t="shared" si="259"/>
        <v>0.969</v>
      </c>
      <c r="O548" s="139">
        <v>10</v>
      </c>
      <c r="P548" s="19">
        <f t="shared" si="260"/>
        <v>0.608</v>
      </c>
      <c r="Q548" s="110">
        <f t="shared" si="261"/>
        <v>160</v>
      </c>
      <c r="R548" s="110">
        <f t="shared" si="262"/>
        <v>202.33333333333337</v>
      </c>
      <c r="S548" s="110">
        <f t="shared" si="263"/>
        <v>242.44444444444446</v>
      </c>
      <c r="T548" s="19">
        <f t="shared" si="264"/>
        <v>0.742</v>
      </c>
      <c r="U548" s="19">
        <f t="shared" si="265"/>
        <v>0.361</v>
      </c>
      <c r="V548" s="110">
        <f t="shared" si="255"/>
        <v>-9</v>
      </c>
    </row>
    <row r="549" spans="1:22" ht="12.75">
      <c r="A549" s="50"/>
      <c r="B549" s="13">
        <v>57</v>
      </c>
      <c r="C549" s="125" t="s">
        <v>68</v>
      </c>
      <c r="D549" s="150">
        <v>6</v>
      </c>
      <c r="E549" s="150"/>
      <c r="F549" s="150">
        <v>316.74</v>
      </c>
      <c r="G549" s="150">
        <v>316.74</v>
      </c>
      <c r="H549" s="19">
        <v>1.77</v>
      </c>
      <c r="I549" s="19">
        <v>1.77</v>
      </c>
      <c r="J549" s="19">
        <f t="shared" si="256"/>
        <v>0.96</v>
      </c>
      <c r="K549" s="19">
        <f t="shared" si="257"/>
        <v>1.311</v>
      </c>
      <c r="L549" s="19">
        <f t="shared" si="258"/>
        <v>1.09512</v>
      </c>
      <c r="M549" s="19">
        <v>9</v>
      </c>
      <c r="N549" s="114">
        <f t="shared" si="259"/>
        <v>0.45899999999999996</v>
      </c>
      <c r="O549" s="139">
        <v>11.1</v>
      </c>
      <c r="P549" s="19">
        <f t="shared" si="260"/>
        <v>0.67488</v>
      </c>
      <c r="Q549" s="110">
        <f t="shared" si="261"/>
        <v>160</v>
      </c>
      <c r="R549" s="110">
        <f t="shared" si="262"/>
        <v>218.5</v>
      </c>
      <c r="S549" s="110">
        <f t="shared" si="263"/>
        <v>182.52</v>
      </c>
      <c r="T549" s="19">
        <f t="shared" si="264"/>
        <v>0.13512000000000013</v>
      </c>
      <c r="U549" s="19">
        <f t="shared" si="265"/>
        <v>-0.21588000000000007</v>
      </c>
      <c r="V549" s="110">
        <f t="shared" si="255"/>
        <v>2.0999999999999996</v>
      </c>
    </row>
    <row r="550" spans="1:22" ht="12.75">
      <c r="A550" s="50"/>
      <c r="B550" s="13">
        <v>58</v>
      </c>
      <c r="C550" s="35" t="s">
        <v>90</v>
      </c>
      <c r="D550" s="109">
        <v>20</v>
      </c>
      <c r="E550" s="109">
        <v>1994</v>
      </c>
      <c r="F550" s="109">
        <v>1051</v>
      </c>
      <c r="G550" s="109">
        <v>1051</v>
      </c>
      <c r="H550" s="152">
        <v>6.652</v>
      </c>
      <c r="I550" s="153">
        <f>+H550</f>
        <v>6.652</v>
      </c>
      <c r="J550" s="154">
        <v>3.2</v>
      </c>
      <c r="K550" s="19">
        <f t="shared" si="257"/>
        <v>4.02168</v>
      </c>
      <c r="L550" s="19">
        <f t="shared" si="258"/>
        <v>4.61216</v>
      </c>
      <c r="M550" s="155">
        <v>49</v>
      </c>
      <c r="N550" s="114">
        <f>M550*0.05368</f>
        <v>2.6303199999999998</v>
      </c>
      <c r="O550" s="154">
        <v>38</v>
      </c>
      <c r="P550" s="19">
        <f>O550*0.05368</f>
        <v>2.03984</v>
      </c>
      <c r="Q550" s="110">
        <f t="shared" si="261"/>
        <v>160</v>
      </c>
      <c r="R550" s="110">
        <f t="shared" si="262"/>
        <v>201.084</v>
      </c>
      <c r="S550" s="110">
        <f t="shared" si="263"/>
        <v>230.608</v>
      </c>
      <c r="T550" s="19">
        <f t="shared" si="264"/>
        <v>1.41216</v>
      </c>
      <c r="U550" s="19">
        <f t="shared" si="265"/>
        <v>0.5904799999999999</v>
      </c>
      <c r="V550" s="110">
        <f t="shared" si="255"/>
        <v>-11</v>
      </c>
    </row>
    <row r="551" spans="1:22" ht="12.75">
      <c r="A551" s="50"/>
      <c r="B551" s="13">
        <v>59</v>
      </c>
      <c r="C551" s="35" t="s">
        <v>91</v>
      </c>
      <c r="D551" s="36">
        <v>20</v>
      </c>
      <c r="E551" s="36">
        <v>1992</v>
      </c>
      <c r="F551" s="109">
        <v>1111</v>
      </c>
      <c r="G551" s="109">
        <v>1111</v>
      </c>
      <c r="H551" s="152">
        <v>5.523</v>
      </c>
      <c r="I551" s="153">
        <f>+H551</f>
        <v>5.523</v>
      </c>
      <c r="J551" s="154">
        <v>3.2</v>
      </c>
      <c r="K551" s="19">
        <f t="shared" si="257"/>
        <v>3.5905199999999997</v>
      </c>
      <c r="L551" s="19">
        <f t="shared" si="258"/>
        <v>3.9125999999999994</v>
      </c>
      <c r="M551" s="155">
        <v>36</v>
      </c>
      <c r="N551" s="114">
        <f>M551*0.05368</f>
        <v>1.93248</v>
      </c>
      <c r="O551" s="154">
        <v>30</v>
      </c>
      <c r="P551" s="19">
        <f>O551*0.05368</f>
        <v>1.6104</v>
      </c>
      <c r="Q551" s="110">
        <f t="shared" si="261"/>
        <v>160</v>
      </c>
      <c r="R551" s="110">
        <f t="shared" si="262"/>
        <v>179.52599999999998</v>
      </c>
      <c r="S551" s="110">
        <f t="shared" si="263"/>
        <v>195.62999999999997</v>
      </c>
      <c r="T551" s="19">
        <f t="shared" si="264"/>
        <v>0.7125999999999992</v>
      </c>
      <c r="U551" s="19">
        <f t="shared" si="265"/>
        <v>0.3220799999999999</v>
      </c>
      <c r="V551" s="110">
        <f t="shared" si="255"/>
        <v>-6</v>
      </c>
    </row>
    <row r="552" spans="1:22" ht="12.75">
      <c r="A552" s="50"/>
      <c r="B552" s="13">
        <v>60</v>
      </c>
      <c r="C552" s="35" t="s">
        <v>92</v>
      </c>
      <c r="D552" s="36">
        <v>20</v>
      </c>
      <c r="E552" s="36">
        <v>1991</v>
      </c>
      <c r="F552" s="109">
        <v>1099</v>
      </c>
      <c r="G552" s="109">
        <v>1099</v>
      </c>
      <c r="H552" s="152">
        <v>5.8701</v>
      </c>
      <c r="I552" s="153">
        <f>+H552</f>
        <v>5.8701</v>
      </c>
      <c r="J552" s="154">
        <v>3.2</v>
      </c>
      <c r="K552" s="19">
        <f t="shared" si="257"/>
        <v>3.6771</v>
      </c>
      <c r="L552" s="19">
        <f t="shared" si="258"/>
        <v>4.1259</v>
      </c>
      <c r="M552" s="155">
        <v>43</v>
      </c>
      <c r="N552" s="114">
        <f>M552*0.051</f>
        <v>2.193</v>
      </c>
      <c r="O552" s="154">
        <v>34.2</v>
      </c>
      <c r="P552" s="19">
        <f>O552*0.051</f>
        <v>1.7442</v>
      </c>
      <c r="Q552" s="110">
        <f t="shared" si="261"/>
        <v>160</v>
      </c>
      <c r="R552" s="110">
        <f t="shared" si="262"/>
        <v>183.855</v>
      </c>
      <c r="S552" s="110">
        <f t="shared" si="263"/>
        <v>206.295</v>
      </c>
      <c r="T552" s="19">
        <f t="shared" si="264"/>
        <v>0.9258999999999995</v>
      </c>
      <c r="U552" s="19">
        <f t="shared" si="265"/>
        <v>0.4488000000000001</v>
      </c>
      <c r="V552" s="110">
        <f t="shared" si="255"/>
        <v>-8.799999999999997</v>
      </c>
    </row>
    <row r="553" spans="1:22" ht="12.75">
      <c r="A553" s="50"/>
      <c r="B553" s="13">
        <v>61</v>
      </c>
      <c r="C553" s="35" t="s">
        <v>93</v>
      </c>
      <c r="D553" s="36">
        <v>20</v>
      </c>
      <c r="E553" s="36">
        <v>1991</v>
      </c>
      <c r="F553" s="109">
        <v>1104</v>
      </c>
      <c r="G553" s="109">
        <v>1104</v>
      </c>
      <c r="H553" s="152">
        <v>7.263</v>
      </c>
      <c r="I553" s="153">
        <f>+H553</f>
        <v>7.263</v>
      </c>
      <c r="J553" s="154">
        <v>3.2</v>
      </c>
      <c r="K553" s="19">
        <f t="shared" si="257"/>
        <v>4.52532</v>
      </c>
      <c r="L553" s="19">
        <f t="shared" si="258"/>
        <v>4.5102896</v>
      </c>
      <c r="M553" s="155">
        <v>51</v>
      </c>
      <c r="N553" s="114">
        <f>M553*0.05368</f>
        <v>2.73768</v>
      </c>
      <c r="O553" s="154">
        <v>51.28</v>
      </c>
      <c r="P553" s="19">
        <f>O553*0.05368</f>
        <v>2.7527104</v>
      </c>
      <c r="Q553" s="110">
        <f t="shared" si="261"/>
        <v>160</v>
      </c>
      <c r="R553" s="110">
        <f t="shared" si="262"/>
        <v>226.266</v>
      </c>
      <c r="S553" s="110">
        <f t="shared" si="263"/>
        <v>225.51448</v>
      </c>
      <c r="T553" s="19">
        <f t="shared" si="264"/>
        <v>1.3102896</v>
      </c>
      <c r="U553" s="19">
        <f t="shared" si="265"/>
        <v>-0.015030399999999666</v>
      </c>
      <c r="V553" s="110">
        <f t="shared" si="255"/>
        <v>0.28000000000000114</v>
      </c>
    </row>
    <row r="554" spans="1:22" ht="12.75">
      <c r="A554" s="50"/>
      <c r="B554" s="13">
        <v>62</v>
      </c>
      <c r="C554" s="35" t="s">
        <v>97</v>
      </c>
      <c r="D554" s="36">
        <v>40</v>
      </c>
      <c r="E554" s="36">
        <v>1986</v>
      </c>
      <c r="F554" s="109">
        <v>1657</v>
      </c>
      <c r="G554" s="109">
        <v>1657</v>
      </c>
      <c r="H554" s="156">
        <v>10.036</v>
      </c>
      <c r="I554" s="19">
        <v>10.036</v>
      </c>
      <c r="J554" s="157">
        <v>5.653840000000001</v>
      </c>
      <c r="K554" s="19">
        <v>7.2983199999999995</v>
      </c>
      <c r="L554" s="19">
        <v>5.653833199999999</v>
      </c>
      <c r="M554" s="158">
        <v>51</v>
      </c>
      <c r="N554" s="114">
        <v>2.73768</v>
      </c>
      <c r="O554" s="157">
        <v>81.635</v>
      </c>
      <c r="P554" s="19">
        <v>4.3821668</v>
      </c>
      <c r="Q554" s="110">
        <v>141.34600000000003</v>
      </c>
      <c r="R554" s="110">
        <v>182.458</v>
      </c>
      <c r="S554" s="110">
        <v>141.34582999999998</v>
      </c>
      <c r="T554" s="19">
        <v>-6.8000000013057615E-06</v>
      </c>
      <c r="U554" s="19">
        <v>-1.6444868000000001</v>
      </c>
      <c r="V554" s="110">
        <v>30.635000000000005</v>
      </c>
    </row>
    <row r="555" spans="1:22" ht="12.75">
      <c r="A555" s="50"/>
      <c r="B555" s="13">
        <v>63</v>
      </c>
      <c r="C555" s="35" t="s">
        <v>99</v>
      </c>
      <c r="D555" s="36">
        <v>72</v>
      </c>
      <c r="E555" s="36">
        <v>1991</v>
      </c>
      <c r="F555" s="109">
        <v>4323</v>
      </c>
      <c r="G555" s="109">
        <v>4323</v>
      </c>
      <c r="H555" s="156">
        <v>25.134</v>
      </c>
      <c r="I555" s="19">
        <v>25.134</v>
      </c>
      <c r="J555" s="157">
        <v>11.52</v>
      </c>
      <c r="K555" s="19">
        <v>16.97464</v>
      </c>
      <c r="L555" s="19">
        <v>17.972926960000002</v>
      </c>
      <c r="M555" s="158">
        <v>152</v>
      </c>
      <c r="N555" s="114">
        <v>8.15936</v>
      </c>
      <c r="O555" s="157">
        <v>133.403</v>
      </c>
      <c r="P555" s="19">
        <v>7.16107304</v>
      </c>
      <c r="Q555" s="110">
        <v>160</v>
      </c>
      <c r="R555" s="110">
        <v>235.7588888888889</v>
      </c>
      <c r="S555" s="110">
        <v>249.62398555555558</v>
      </c>
      <c r="T555" s="19">
        <v>6.452926960000003</v>
      </c>
      <c r="U555" s="19">
        <v>0.9982869599999997</v>
      </c>
      <c r="V555" s="110">
        <v>-18.59700000000001</v>
      </c>
    </row>
    <row r="556" spans="1:22" ht="12.75">
      <c r="A556" s="50"/>
      <c r="B556" s="13">
        <v>64</v>
      </c>
      <c r="C556" s="35" t="s">
        <v>100</v>
      </c>
      <c r="D556" s="36">
        <v>32</v>
      </c>
      <c r="E556" s="36">
        <v>1979</v>
      </c>
      <c r="F556" s="109">
        <v>2299</v>
      </c>
      <c r="G556" s="109">
        <v>2299</v>
      </c>
      <c r="H556" s="156">
        <v>9.781</v>
      </c>
      <c r="I556" s="19">
        <v>9.781</v>
      </c>
      <c r="J556" s="157">
        <v>5.12</v>
      </c>
      <c r="K556" s="19">
        <v>6.34548</v>
      </c>
      <c r="L556" s="19">
        <v>7.424448000000001</v>
      </c>
      <c r="M556" s="158">
        <v>64</v>
      </c>
      <c r="N556" s="114">
        <v>3.43552</v>
      </c>
      <c r="O556" s="157">
        <v>43.9</v>
      </c>
      <c r="P556" s="19">
        <v>2.3565519999999998</v>
      </c>
      <c r="Q556" s="110">
        <v>160</v>
      </c>
      <c r="R556" s="110">
        <v>198.29625000000001</v>
      </c>
      <c r="S556" s="110">
        <v>232.01400000000004</v>
      </c>
      <c r="T556" s="19">
        <v>2.3044480000000007</v>
      </c>
      <c r="U556" s="19">
        <v>1.0789680000000001</v>
      </c>
      <c r="V556" s="110">
        <v>-20.1</v>
      </c>
    </row>
    <row r="557" spans="1:22" ht="12.75">
      <c r="A557" s="50"/>
      <c r="B557" s="13">
        <v>65</v>
      </c>
      <c r="C557" s="35" t="s">
        <v>101</v>
      </c>
      <c r="D557" s="36">
        <v>36</v>
      </c>
      <c r="E557" s="36">
        <v>1993</v>
      </c>
      <c r="F557" s="109">
        <v>2033</v>
      </c>
      <c r="G557" s="109">
        <v>2033</v>
      </c>
      <c r="H557" s="156">
        <v>10.713</v>
      </c>
      <c r="I557" s="19">
        <v>10.713</v>
      </c>
      <c r="J557" s="157">
        <v>5.76</v>
      </c>
      <c r="K557" s="19">
        <v>7.856999999999999</v>
      </c>
      <c r="L557" s="19">
        <v>7.9079999999999995</v>
      </c>
      <c r="M557" s="158">
        <v>56</v>
      </c>
      <c r="N557" s="114">
        <v>2.856</v>
      </c>
      <c r="O557" s="157">
        <v>55</v>
      </c>
      <c r="P557" s="19">
        <v>2.8049999999999997</v>
      </c>
      <c r="Q557" s="110">
        <v>160</v>
      </c>
      <c r="R557" s="110">
        <v>218.24999999999997</v>
      </c>
      <c r="S557" s="110">
        <v>219.66666666666663</v>
      </c>
      <c r="T557" s="19">
        <v>2.1479999999999997</v>
      </c>
      <c r="U557" s="19">
        <v>0.051000000000000156</v>
      </c>
      <c r="V557" s="110">
        <v>-1</v>
      </c>
    </row>
    <row r="558" spans="1:22" ht="12.75">
      <c r="A558" s="50"/>
      <c r="B558" s="13">
        <v>66</v>
      </c>
      <c r="C558" s="35" t="s">
        <v>274</v>
      </c>
      <c r="D558" s="109">
        <v>54</v>
      </c>
      <c r="E558" s="109">
        <v>1983</v>
      </c>
      <c r="F558" s="19">
        <v>3514.31</v>
      </c>
      <c r="G558" s="19">
        <v>3514.31</v>
      </c>
      <c r="H558" s="19">
        <v>18.4419</v>
      </c>
      <c r="I558" s="19">
        <v>18.4419</v>
      </c>
      <c r="J558" s="19">
        <v>11.300635</v>
      </c>
      <c r="K558" s="19">
        <v>13.200120000000002</v>
      </c>
      <c r="L558" s="19">
        <v>13.200120000000002</v>
      </c>
      <c r="M558" s="19">
        <v>102.78</v>
      </c>
      <c r="N558" s="19">
        <v>5.241779999999999</v>
      </c>
      <c r="O558" s="19">
        <v>102.78</v>
      </c>
      <c r="P558" s="19">
        <v>5.241779999999999</v>
      </c>
      <c r="Q558" s="110">
        <v>209.27101851851853</v>
      </c>
      <c r="R558" s="110">
        <v>244.44666666666672</v>
      </c>
      <c r="S558" s="110">
        <v>244.44666666666672</v>
      </c>
      <c r="T558" s="19">
        <v>1.899485000000002</v>
      </c>
      <c r="U558" s="19">
        <v>0</v>
      </c>
      <c r="V558" s="110">
        <v>0</v>
      </c>
    </row>
    <row r="559" spans="1:22" ht="12.75">
      <c r="A559" s="50"/>
      <c r="B559" s="13">
        <v>67</v>
      </c>
      <c r="C559" s="35" t="s">
        <v>128</v>
      </c>
      <c r="D559" s="109">
        <v>45</v>
      </c>
      <c r="E559" s="109">
        <v>1980</v>
      </c>
      <c r="F559" s="19">
        <v>2207.42</v>
      </c>
      <c r="G559" s="19">
        <v>2207.42</v>
      </c>
      <c r="H559" s="19">
        <v>11.1341</v>
      </c>
      <c r="I559" s="19">
        <v>11.1341</v>
      </c>
      <c r="J559" s="19">
        <v>5.61549</v>
      </c>
      <c r="K559" s="19">
        <v>6.7991</v>
      </c>
      <c r="L559" s="19">
        <v>7.513916</v>
      </c>
      <c r="M559" s="19">
        <v>85</v>
      </c>
      <c r="N559" s="19">
        <v>4.335</v>
      </c>
      <c r="O559" s="19">
        <v>70.984</v>
      </c>
      <c r="P559" s="19">
        <v>3.6201839999999996</v>
      </c>
      <c r="Q559" s="110">
        <v>124.78866666666669</v>
      </c>
      <c r="R559" s="110">
        <v>151.09111111111113</v>
      </c>
      <c r="S559" s="110">
        <v>166.97591111111112</v>
      </c>
      <c r="T559" s="19">
        <v>1.8984259999999997</v>
      </c>
      <c r="U559" s="19">
        <v>0.7148160000000003</v>
      </c>
      <c r="V559" s="110">
        <v>-14.016000000000005</v>
      </c>
    </row>
    <row r="560" spans="1:22" ht="12.75">
      <c r="A560" s="50"/>
      <c r="B560" s="13">
        <v>68</v>
      </c>
      <c r="C560" s="35" t="s">
        <v>275</v>
      </c>
      <c r="D560" s="109">
        <v>33</v>
      </c>
      <c r="E560" s="109">
        <v>1964</v>
      </c>
      <c r="F560" s="19">
        <v>1384.22</v>
      </c>
      <c r="G560" s="19">
        <v>1384.22</v>
      </c>
      <c r="H560" s="19">
        <v>4.551</v>
      </c>
      <c r="I560" s="19">
        <v>4.551</v>
      </c>
      <c r="J560" s="19">
        <v>0.290004</v>
      </c>
      <c r="K560" s="19">
        <v>1.8480000000000003</v>
      </c>
      <c r="L560" s="19">
        <v>2.0995320000000004</v>
      </c>
      <c r="M560" s="19">
        <v>53</v>
      </c>
      <c r="N560" s="19">
        <v>2.703</v>
      </c>
      <c r="O560" s="19">
        <v>48.068</v>
      </c>
      <c r="P560" s="19">
        <v>2.4514679999999998</v>
      </c>
      <c r="Q560" s="110">
        <v>8.787999999999998</v>
      </c>
      <c r="R560" s="110">
        <v>56.00000000000001</v>
      </c>
      <c r="S560" s="110">
        <v>63.622181818181836</v>
      </c>
      <c r="T560" s="19">
        <v>1.8095280000000005</v>
      </c>
      <c r="U560" s="19">
        <v>0.2515320000000001</v>
      </c>
      <c r="V560" s="110">
        <v>-4.932000000000002</v>
      </c>
    </row>
    <row r="561" spans="1:22" ht="12.75">
      <c r="A561" s="50"/>
      <c r="B561" s="13">
        <v>69</v>
      </c>
      <c r="C561" s="35" t="s">
        <v>276</v>
      </c>
      <c r="D561" s="109">
        <v>25</v>
      </c>
      <c r="E561" s="109">
        <v>1981</v>
      </c>
      <c r="F561" s="19">
        <v>1359.05</v>
      </c>
      <c r="G561" s="19">
        <v>1359.05</v>
      </c>
      <c r="H561" s="19">
        <v>6.6777</v>
      </c>
      <c r="I561" s="19">
        <v>6.6777</v>
      </c>
      <c r="J561" s="19">
        <v>3.741925</v>
      </c>
      <c r="K561" s="19">
        <v>4.5357</v>
      </c>
      <c r="L561" s="19">
        <v>5.4792</v>
      </c>
      <c r="M561" s="19">
        <v>42</v>
      </c>
      <c r="N561" s="19">
        <v>2.142</v>
      </c>
      <c r="O561" s="19">
        <v>23.5</v>
      </c>
      <c r="P561" s="19">
        <v>1.1985</v>
      </c>
      <c r="Q561" s="110">
        <v>149.67700000000002</v>
      </c>
      <c r="R561" s="110">
        <v>181.42800000000003</v>
      </c>
      <c r="S561" s="110">
        <v>219.168</v>
      </c>
      <c r="T561" s="19">
        <v>1.7372749999999995</v>
      </c>
      <c r="U561" s="19">
        <v>0.9435</v>
      </c>
      <c r="V561" s="110">
        <v>-18.5</v>
      </c>
    </row>
    <row r="562" spans="1:22" ht="12.75">
      <c r="A562" s="50"/>
      <c r="B562" s="13">
        <v>70</v>
      </c>
      <c r="C562" s="35" t="s">
        <v>127</v>
      </c>
      <c r="D562" s="109">
        <v>25</v>
      </c>
      <c r="E562" s="109">
        <v>1981</v>
      </c>
      <c r="F562" s="19">
        <v>1357.8</v>
      </c>
      <c r="G562" s="19">
        <v>1357.8</v>
      </c>
      <c r="H562" s="19">
        <v>7.109</v>
      </c>
      <c r="I562" s="19">
        <v>7.109</v>
      </c>
      <c r="J562" s="19">
        <v>3.741925</v>
      </c>
      <c r="K562" s="19">
        <v>4.508</v>
      </c>
      <c r="L562" s="19">
        <v>5.477</v>
      </c>
      <c r="M562" s="19">
        <v>51</v>
      </c>
      <c r="N562" s="19">
        <v>2.601</v>
      </c>
      <c r="O562" s="19">
        <v>32</v>
      </c>
      <c r="P562" s="19">
        <v>1.632</v>
      </c>
      <c r="Q562" s="110">
        <v>149.67700000000002</v>
      </c>
      <c r="R562" s="110">
        <v>180.32</v>
      </c>
      <c r="S562" s="110">
        <v>219.08</v>
      </c>
      <c r="T562" s="19">
        <v>1.7350750000000001</v>
      </c>
      <c r="U562" s="19">
        <v>0.9690000000000001</v>
      </c>
      <c r="V562" s="110">
        <v>-19</v>
      </c>
    </row>
    <row r="563" spans="1:22" ht="12.75">
      <c r="A563" s="50"/>
      <c r="B563" s="13">
        <v>71</v>
      </c>
      <c r="C563" s="35" t="s">
        <v>277</v>
      </c>
      <c r="D563" s="109">
        <v>32</v>
      </c>
      <c r="E563" s="109">
        <v>1917</v>
      </c>
      <c r="F563" s="19">
        <v>1446.88</v>
      </c>
      <c r="G563" s="19">
        <v>1446.88</v>
      </c>
      <c r="H563" s="19">
        <v>3.564226</v>
      </c>
      <c r="I563" s="19">
        <v>3.564226</v>
      </c>
      <c r="J563" s="19">
        <v>0.74839</v>
      </c>
      <c r="K563" s="19">
        <v>2.411626</v>
      </c>
      <c r="L563" s="19">
        <v>2.411626</v>
      </c>
      <c r="M563" s="19">
        <v>22.6</v>
      </c>
      <c r="N563" s="19">
        <v>1.1526</v>
      </c>
      <c r="O563" s="19">
        <v>22.6</v>
      </c>
      <c r="P563" s="19">
        <v>1.1526</v>
      </c>
      <c r="Q563" s="110">
        <v>23.3871875</v>
      </c>
      <c r="R563" s="110">
        <v>75.3633125</v>
      </c>
      <c r="S563" s="110">
        <v>75.3633125</v>
      </c>
      <c r="T563" s="19">
        <v>1.663236</v>
      </c>
      <c r="U563" s="19">
        <v>0</v>
      </c>
      <c r="V563" s="110">
        <v>0</v>
      </c>
    </row>
    <row r="564" spans="1:22" ht="12.75">
      <c r="A564" s="50"/>
      <c r="B564" s="13">
        <v>72</v>
      </c>
      <c r="C564" s="35" t="s">
        <v>282</v>
      </c>
      <c r="D564" s="109">
        <v>90</v>
      </c>
      <c r="E564" s="109">
        <v>1984</v>
      </c>
      <c r="F564" s="19">
        <v>3493.49</v>
      </c>
      <c r="G564" s="19">
        <v>3493.49</v>
      </c>
      <c r="H564" s="19">
        <v>24.543</v>
      </c>
      <c r="I564" s="19">
        <f aca="true" t="shared" si="266" ref="I564:I573">H564</f>
        <v>24.543</v>
      </c>
      <c r="J564" s="19">
        <v>13.396092</v>
      </c>
      <c r="K564" s="19">
        <f aca="true" t="shared" si="267" ref="K564:K573">I564-N564</f>
        <v>17.811</v>
      </c>
      <c r="L564" s="19">
        <f aca="true" t="shared" si="268" ref="L564:L573">I564-P564</f>
        <v>18.372</v>
      </c>
      <c r="M564" s="19">
        <v>132</v>
      </c>
      <c r="N564" s="19">
        <f aca="true" t="shared" si="269" ref="N564:N573">M564*0.051</f>
        <v>6.731999999999999</v>
      </c>
      <c r="O564" s="19">
        <v>121</v>
      </c>
      <c r="P564" s="19">
        <f aca="true" t="shared" si="270" ref="P564:P573">O564*0.051</f>
        <v>6.170999999999999</v>
      </c>
      <c r="Q564" s="110">
        <f aca="true" t="shared" si="271" ref="Q564:Q573">J564*1000/D564</f>
        <v>148.84546666666665</v>
      </c>
      <c r="R564" s="110">
        <f aca="true" t="shared" si="272" ref="R564:R573">K564*1000/D564</f>
        <v>197.9</v>
      </c>
      <c r="S564" s="110">
        <f aca="true" t="shared" si="273" ref="S564:S573">L564*1000/D564</f>
        <v>204.13333333333333</v>
      </c>
      <c r="T564" s="19">
        <f aca="true" t="shared" si="274" ref="T564:T573">L564-J564</f>
        <v>4.975908</v>
      </c>
      <c r="U564" s="19">
        <f aca="true" t="shared" si="275" ref="U564:U573">N564-P564</f>
        <v>0.5609999999999999</v>
      </c>
      <c r="V564" s="110">
        <f aca="true" t="shared" si="276" ref="V564:V573">O564-M564</f>
        <v>-11</v>
      </c>
    </row>
    <row r="565" spans="1:22" ht="12.75">
      <c r="A565" s="50"/>
      <c r="B565" s="13">
        <v>73</v>
      </c>
      <c r="C565" s="35" t="s">
        <v>283</v>
      </c>
      <c r="D565" s="109">
        <v>55</v>
      </c>
      <c r="E565" s="109">
        <v>1981</v>
      </c>
      <c r="F565" s="19">
        <v>2726.16</v>
      </c>
      <c r="G565" s="19">
        <v>2726.16</v>
      </c>
      <c r="H565" s="19">
        <v>16.345</v>
      </c>
      <c r="I565" s="19">
        <f t="shared" si="266"/>
        <v>16.345</v>
      </c>
      <c r="J565" s="19">
        <v>8.232235</v>
      </c>
      <c r="K565" s="19">
        <f t="shared" si="267"/>
        <v>12.230932</v>
      </c>
      <c r="L565" s="19">
        <f t="shared" si="268"/>
        <v>12.230932</v>
      </c>
      <c r="M565" s="19">
        <v>80.668</v>
      </c>
      <c r="N565" s="19">
        <f t="shared" si="269"/>
        <v>4.1140680000000005</v>
      </c>
      <c r="O565" s="19">
        <v>80.668</v>
      </c>
      <c r="P565" s="19">
        <f t="shared" si="270"/>
        <v>4.1140680000000005</v>
      </c>
      <c r="Q565" s="110">
        <f t="shared" si="271"/>
        <v>149.67699999999996</v>
      </c>
      <c r="R565" s="110">
        <f t="shared" si="272"/>
        <v>222.3805818181818</v>
      </c>
      <c r="S565" s="110">
        <f t="shared" si="273"/>
        <v>222.3805818181818</v>
      </c>
      <c r="T565" s="19">
        <f t="shared" si="274"/>
        <v>3.998697</v>
      </c>
      <c r="U565" s="19">
        <f t="shared" si="275"/>
        <v>0</v>
      </c>
      <c r="V565" s="110">
        <f t="shared" si="276"/>
        <v>0</v>
      </c>
    </row>
    <row r="566" spans="1:22" ht="12.75">
      <c r="A566" s="50"/>
      <c r="B566" s="13">
        <v>74</v>
      </c>
      <c r="C566" s="35" t="s">
        <v>125</v>
      </c>
      <c r="D566" s="109">
        <v>69</v>
      </c>
      <c r="E566" s="109">
        <v>1985</v>
      </c>
      <c r="F566" s="19">
        <v>3378.24</v>
      </c>
      <c r="G566" s="19">
        <v>3378.24</v>
      </c>
      <c r="H566" s="19">
        <v>19.8211</v>
      </c>
      <c r="I566" s="19">
        <f t="shared" si="266"/>
        <v>19.8211</v>
      </c>
      <c r="J566" s="19">
        <v>10.327713</v>
      </c>
      <c r="K566" s="19">
        <f t="shared" si="267"/>
        <v>13.360930000000002</v>
      </c>
      <c r="L566" s="19">
        <f t="shared" si="268"/>
        <v>13.361032000000002</v>
      </c>
      <c r="M566" s="19">
        <v>126.67</v>
      </c>
      <c r="N566" s="19">
        <f t="shared" si="269"/>
        <v>6.46017</v>
      </c>
      <c r="O566" s="19">
        <v>126.668</v>
      </c>
      <c r="P566" s="19">
        <f t="shared" si="270"/>
        <v>6.460068</v>
      </c>
      <c r="Q566" s="110">
        <f t="shared" si="271"/>
        <v>149.677</v>
      </c>
      <c r="R566" s="110">
        <f t="shared" si="272"/>
        <v>193.63666666666668</v>
      </c>
      <c r="S566" s="110">
        <f t="shared" si="273"/>
        <v>193.63814492753625</v>
      </c>
      <c r="T566" s="19">
        <f t="shared" si="274"/>
        <v>3.0333190000000023</v>
      </c>
      <c r="U566" s="19">
        <f t="shared" si="275"/>
        <v>0.0001020000000000465</v>
      </c>
      <c r="V566" s="110">
        <f t="shared" si="276"/>
        <v>-0.001999999999995339</v>
      </c>
    </row>
    <row r="567" spans="1:22" ht="12.75">
      <c r="A567" s="50"/>
      <c r="B567" s="13">
        <v>75</v>
      </c>
      <c r="C567" s="35" t="s">
        <v>126</v>
      </c>
      <c r="D567" s="109">
        <v>55</v>
      </c>
      <c r="E567" s="109">
        <v>1966</v>
      </c>
      <c r="F567" s="19">
        <v>2553.68</v>
      </c>
      <c r="G567" s="19">
        <v>2553.68</v>
      </c>
      <c r="H567" s="19">
        <v>15.972</v>
      </c>
      <c r="I567" s="19">
        <f t="shared" si="266"/>
        <v>15.972</v>
      </c>
      <c r="J567" s="19">
        <v>8.232235</v>
      </c>
      <c r="K567" s="19">
        <f t="shared" si="267"/>
        <v>10.362</v>
      </c>
      <c r="L567" s="19">
        <f t="shared" si="268"/>
        <v>11.229</v>
      </c>
      <c r="M567" s="19">
        <v>110</v>
      </c>
      <c r="N567" s="19">
        <f t="shared" si="269"/>
        <v>5.609999999999999</v>
      </c>
      <c r="O567" s="19">
        <v>93</v>
      </c>
      <c r="P567" s="19">
        <f t="shared" si="270"/>
        <v>4.742999999999999</v>
      </c>
      <c r="Q567" s="110">
        <f t="shared" si="271"/>
        <v>149.67699999999996</v>
      </c>
      <c r="R567" s="110">
        <f t="shared" si="272"/>
        <v>188.4</v>
      </c>
      <c r="S567" s="110">
        <f t="shared" si="273"/>
        <v>204.16363636363636</v>
      </c>
      <c r="T567" s="19">
        <f t="shared" si="274"/>
        <v>2.996765</v>
      </c>
      <c r="U567" s="19">
        <f t="shared" si="275"/>
        <v>0.867</v>
      </c>
      <c r="V567" s="110">
        <f t="shared" si="276"/>
        <v>-17</v>
      </c>
    </row>
    <row r="568" spans="1:22" ht="12.75">
      <c r="A568" s="50"/>
      <c r="B568" s="13">
        <v>76</v>
      </c>
      <c r="C568" s="35" t="s">
        <v>284</v>
      </c>
      <c r="D568" s="109">
        <v>54</v>
      </c>
      <c r="E568" s="109">
        <v>1977</v>
      </c>
      <c r="F568" s="19">
        <v>3517.77</v>
      </c>
      <c r="G568" s="19">
        <v>3517.77</v>
      </c>
      <c r="H568" s="19">
        <v>19.439095</v>
      </c>
      <c r="I568" s="19">
        <f t="shared" si="266"/>
        <v>19.439095</v>
      </c>
      <c r="J568" s="19">
        <v>11.974186</v>
      </c>
      <c r="K568" s="19">
        <f t="shared" si="267"/>
        <v>13.778094999999999</v>
      </c>
      <c r="L568" s="19">
        <f t="shared" si="268"/>
        <v>14.645094999999998</v>
      </c>
      <c r="M568" s="19">
        <v>111</v>
      </c>
      <c r="N568" s="19">
        <f t="shared" si="269"/>
        <v>5.661</v>
      </c>
      <c r="O568" s="19">
        <v>94</v>
      </c>
      <c r="P568" s="19">
        <f t="shared" si="270"/>
        <v>4.794</v>
      </c>
      <c r="Q568" s="110">
        <f t="shared" si="271"/>
        <v>221.7441851851852</v>
      </c>
      <c r="R568" s="110">
        <f t="shared" si="272"/>
        <v>255.1499074074074</v>
      </c>
      <c r="S568" s="110">
        <f t="shared" si="273"/>
        <v>271.20546296296294</v>
      </c>
      <c r="T568" s="19">
        <f t="shared" si="274"/>
        <v>2.670908999999998</v>
      </c>
      <c r="U568" s="19">
        <f t="shared" si="275"/>
        <v>0.867</v>
      </c>
      <c r="V568" s="110">
        <f t="shared" si="276"/>
        <v>-17</v>
      </c>
    </row>
    <row r="569" spans="1:22" ht="12.75">
      <c r="A569" s="50"/>
      <c r="B569" s="13">
        <v>77</v>
      </c>
      <c r="C569" s="35" t="s">
        <v>285</v>
      </c>
      <c r="D569" s="109">
        <v>57</v>
      </c>
      <c r="E569" s="109">
        <v>1983</v>
      </c>
      <c r="F569" s="19">
        <v>2704.1</v>
      </c>
      <c r="G569" s="19">
        <v>2704.1</v>
      </c>
      <c r="H569" s="19">
        <v>15.0425</v>
      </c>
      <c r="I569" s="19">
        <f t="shared" si="266"/>
        <v>15.0425</v>
      </c>
      <c r="J569" s="19">
        <v>8.232237</v>
      </c>
      <c r="K569" s="19">
        <f t="shared" si="267"/>
        <v>9.6875</v>
      </c>
      <c r="L569" s="19">
        <f t="shared" si="268"/>
        <v>10.886000000000001</v>
      </c>
      <c r="M569" s="19">
        <v>105</v>
      </c>
      <c r="N569" s="19">
        <f t="shared" si="269"/>
        <v>5.3549999999999995</v>
      </c>
      <c r="O569" s="19">
        <v>81.5</v>
      </c>
      <c r="P569" s="19">
        <f t="shared" si="270"/>
        <v>4.156499999999999</v>
      </c>
      <c r="Q569" s="110">
        <f t="shared" si="271"/>
        <v>144.42521052631577</v>
      </c>
      <c r="R569" s="110">
        <f t="shared" si="272"/>
        <v>169.9561403508772</v>
      </c>
      <c r="S569" s="110">
        <f t="shared" si="273"/>
        <v>190.9824561403509</v>
      </c>
      <c r="T569" s="19">
        <f t="shared" si="274"/>
        <v>2.6537630000000014</v>
      </c>
      <c r="U569" s="19">
        <f t="shared" si="275"/>
        <v>1.1985000000000001</v>
      </c>
      <c r="V569" s="110">
        <f t="shared" si="276"/>
        <v>-23.5</v>
      </c>
    </row>
    <row r="570" spans="1:22" ht="12.75">
      <c r="A570" s="50"/>
      <c r="B570" s="13">
        <v>78</v>
      </c>
      <c r="C570" s="35" t="s">
        <v>124</v>
      </c>
      <c r="D570" s="109">
        <v>45</v>
      </c>
      <c r="E570" s="109">
        <v>1989</v>
      </c>
      <c r="F570" s="19">
        <v>2224.25</v>
      </c>
      <c r="G570" s="19">
        <v>2224.25</v>
      </c>
      <c r="H570" s="19">
        <v>12.577</v>
      </c>
      <c r="I570" s="19">
        <f t="shared" si="266"/>
        <v>12.577</v>
      </c>
      <c r="J570" s="19">
        <v>6.735465</v>
      </c>
      <c r="K570" s="19">
        <f t="shared" si="267"/>
        <v>8.14</v>
      </c>
      <c r="L570" s="19">
        <f t="shared" si="268"/>
        <v>9.313</v>
      </c>
      <c r="M570" s="19">
        <v>87</v>
      </c>
      <c r="N570" s="19">
        <f t="shared" si="269"/>
        <v>4.436999999999999</v>
      </c>
      <c r="O570" s="19">
        <v>64</v>
      </c>
      <c r="P570" s="19">
        <f t="shared" si="270"/>
        <v>3.264</v>
      </c>
      <c r="Q570" s="110">
        <f t="shared" si="271"/>
        <v>149.677</v>
      </c>
      <c r="R570" s="110">
        <f t="shared" si="272"/>
        <v>180.8888888888889</v>
      </c>
      <c r="S570" s="110">
        <f t="shared" si="273"/>
        <v>206.95555555555555</v>
      </c>
      <c r="T570" s="19">
        <f t="shared" si="274"/>
        <v>2.577535000000001</v>
      </c>
      <c r="U570" s="19">
        <f t="shared" si="275"/>
        <v>1.1729999999999996</v>
      </c>
      <c r="V570" s="110">
        <f t="shared" si="276"/>
        <v>-23</v>
      </c>
    </row>
    <row r="571" spans="1:22" ht="12.75">
      <c r="A571" s="50"/>
      <c r="B571" s="13">
        <v>79</v>
      </c>
      <c r="C571" s="35" t="s">
        <v>287</v>
      </c>
      <c r="D571" s="109">
        <v>94</v>
      </c>
      <c r="E571" s="109">
        <v>1978</v>
      </c>
      <c r="F571" s="19">
        <v>3969.8</v>
      </c>
      <c r="G571" s="19">
        <v>3969.8</v>
      </c>
      <c r="H571" s="19">
        <v>14.131</v>
      </c>
      <c r="I571" s="19">
        <f t="shared" si="266"/>
        <v>14.131</v>
      </c>
      <c r="J571" s="19">
        <v>4.443547</v>
      </c>
      <c r="K571" s="19">
        <f t="shared" si="267"/>
        <v>6.532000000000001</v>
      </c>
      <c r="L571" s="19">
        <f t="shared" si="268"/>
        <v>6.532000000000001</v>
      </c>
      <c r="M571" s="19">
        <v>149</v>
      </c>
      <c r="N571" s="19">
        <f t="shared" si="269"/>
        <v>7.598999999999999</v>
      </c>
      <c r="O571" s="19">
        <v>149</v>
      </c>
      <c r="P571" s="19">
        <f t="shared" si="270"/>
        <v>7.598999999999999</v>
      </c>
      <c r="Q571" s="110">
        <f t="shared" si="271"/>
        <v>47.271776595744676</v>
      </c>
      <c r="R571" s="110">
        <f t="shared" si="272"/>
        <v>69.48936170212767</v>
      </c>
      <c r="S571" s="110">
        <f t="shared" si="273"/>
        <v>69.48936170212767</v>
      </c>
      <c r="T571" s="19">
        <f t="shared" si="274"/>
        <v>2.0884530000000012</v>
      </c>
      <c r="U571" s="19">
        <f t="shared" si="275"/>
        <v>0</v>
      </c>
      <c r="V571" s="110">
        <f t="shared" si="276"/>
        <v>0</v>
      </c>
    </row>
    <row r="572" spans="1:22" ht="12.75">
      <c r="A572" s="50"/>
      <c r="B572" s="13">
        <v>80</v>
      </c>
      <c r="C572" s="35" t="s">
        <v>123</v>
      </c>
      <c r="D572" s="109">
        <v>70</v>
      </c>
      <c r="E572" s="109">
        <v>1986</v>
      </c>
      <c r="F572" s="19">
        <v>3375.02</v>
      </c>
      <c r="G572" s="19">
        <v>3375.02</v>
      </c>
      <c r="H572" s="19">
        <v>20.3633</v>
      </c>
      <c r="I572" s="19">
        <f t="shared" si="266"/>
        <v>20.3633</v>
      </c>
      <c r="J572" s="19">
        <v>10.47739</v>
      </c>
      <c r="K572" s="19">
        <f t="shared" si="267"/>
        <v>12.560299999999998</v>
      </c>
      <c r="L572" s="19">
        <f t="shared" si="268"/>
        <v>12.560299999999998</v>
      </c>
      <c r="M572" s="19">
        <v>153</v>
      </c>
      <c r="N572" s="19">
        <f t="shared" si="269"/>
        <v>7.803</v>
      </c>
      <c r="O572" s="19">
        <v>153</v>
      </c>
      <c r="P572" s="19">
        <f t="shared" si="270"/>
        <v>7.803</v>
      </c>
      <c r="Q572" s="110">
        <f t="shared" si="271"/>
        <v>149.677</v>
      </c>
      <c r="R572" s="110">
        <f t="shared" si="272"/>
        <v>179.4328571428571</v>
      </c>
      <c r="S572" s="110">
        <f t="shared" si="273"/>
        <v>179.4328571428571</v>
      </c>
      <c r="T572" s="19">
        <f t="shared" si="274"/>
        <v>2.0829099999999983</v>
      </c>
      <c r="U572" s="19">
        <f t="shared" si="275"/>
        <v>0</v>
      </c>
      <c r="V572" s="110">
        <f t="shared" si="276"/>
        <v>0</v>
      </c>
    </row>
    <row r="573" spans="1:22" ht="12.75">
      <c r="A573" s="50"/>
      <c r="B573" s="13">
        <v>81</v>
      </c>
      <c r="C573" s="35" t="s">
        <v>299</v>
      </c>
      <c r="D573" s="109">
        <v>40</v>
      </c>
      <c r="E573" s="109">
        <v>1990</v>
      </c>
      <c r="F573" s="19">
        <v>2285.64</v>
      </c>
      <c r="G573" s="19">
        <v>2285.64</v>
      </c>
      <c r="H573" s="109">
        <v>8.9</v>
      </c>
      <c r="I573" s="19">
        <f t="shared" si="266"/>
        <v>8.9</v>
      </c>
      <c r="J573" s="109">
        <v>5.801138</v>
      </c>
      <c r="K573" s="19">
        <f t="shared" si="267"/>
        <v>8.9</v>
      </c>
      <c r="L573" s="19">
        <f t="shared" si="268"/>
        <v>8.9</v>
      </c>
      <c r="M573" s="109">
        <v>0</v>
      </c>
      <c r="N573" s="114">
        <f t="shared" si="269"/>
        <v>0</v>
      </c>
      <c r="O573" s="109"/>
      <c r="P573" s="19">
        <f t="shared" si="270"/>
        <v>0</v>
      </c>
      <c r="Q573" s="110">
        <f t="shared" si="271"/>
        <v>145.02845</v>
      </c>
      <c r="R573" s="110">
        <f t="shared" si="272"/>
        <v>222.5</v>
      </c>
      <c r="S573" s="110">
        <f t="shared" si="273"/>
        <v>222.5</v>
      </c>
      <c r="T573" s="19">
        <f t="shared" si="274"/>
        <v>3.0988620000000004</v>
      </c>
      <c r="U573" s="19">
        <f t="shared" si="275"/>
        <v>0</v>
      </c>
      <c r="V573" s="110">
        <f t="shared" si="276"/>
        <v>0</v>
      </c>
    </row>
    <row r="574" spans="1:22" ht="12.75">
      <c r="A574" s="50"/>
      <c r="B574" s="13">
        <v>82</v>
      </c>
      <c r="C574" s="35" t="s">
        <v>140</v>
      </c>
      <c r="D574" s="109">
        <v>41</v>
      </c>
      <c r="E574" s="109">
        <v>1983</v>
      </c>
      <c r="F574" s="109">
        <v>2050.63</v>
      </c>
      <c r="G574" s="109">
        <v>2050.63</v>
      </c>
      <c r="H574" s="109">
        <v>11.267</v>
      </c>
      <c r="I574" s="19">
        <v>11.267</v>
      </c>
      <c r="J574" s="109">
        <v>5.88388</v>
      </c>
      <c r="K574" s="19">
        <v>7.595</v>
      </c>
      <c r="L574" s="19">
        <v>6.7535</v>
      </c>
      <c r="M574" s="109">
        <v>72</v>
      </c>
      <c r="N574" s="114">
        <v>3.6719999999999997</v>
      </c>
      <c r="O574" s="109">
        <v>88.5</v>
      </c>
      <c r="P574" s="19">
        <v>4.5135</v>
      </c>
      <c r="Q574" s="110">
        <v>143.50926829268292</v>
      </c>
      <c r="R574" s="110">
        <v>185.2439024390244</v>
      </c>
      <c r="S574" s="110">
        <v>164.71951219512195</v>
      </c>
      <c r="T574" s="19">
        <v>0.8696199999999994</v>
      </c>
      <c r="U574" s="19">
        <v>-0.8414999999999999</v>
      </c>
      <c r="V574" s="110">
        <v>16.5</v>
      </c>
    </row>
    <row r="575" spans="1:22" ht="12.75">
      <c r="A575" s="50"/>
      <c r="B575" s="13">
        <v>83</v>
      </c>
      <c r="C575" s="35" t="s">
        <v>310</v>
      </c>
      <c r="D575" s="109">
        <v>10</v>
      </c>
      <c r="E575" s="109">
        <v>1989</v>
      </c>
      <c r="F575" s="19">
        <v>527.81</v>
      </c>
      <c r="G575" s="19">
        <v>527.81</v>
      </c>
      <c r="H575" s="109">
        <v>2.057</v>
      </c>
      <c r="I575" s="19">
        <v>2.057</v>
      </c>
      <c r="J575" s="109">
        <v>1.333548</v>
      </c>
      <c r="K575" s="19">
        <v>2.057</v>
      </c>
      <c r="L575" s="19">
        <v>2.057</v>
      </c>
      <c r="M575" s="109">
        <v>0</v>
      </c>
      <c r="N575" s="114">
        <v>0</v>
      </c>
      <c r="O575" s="109"/>
      <c r="P575" s="19">
        <v>0</v>
      </c>
      <c r="Q575" s="110">
        <v>133.3548</v>
      </c>
      <c r="R575" s="110">
        <v>205.7</v>
      </c>
      <c r="S575" s="110">
        <v>205.7</v>
      </c>
      <c r="T575" s="19">
        <v>0.723452</v>
      </c>
      <c r="U575" s="19">
        <v>0</v>
      </c>
      <c r="V575" s="110">
        <v>0</v>
      </c>
    </row>
    <row r="576" spans="1:22" ht="12.75">
      <c r="A576" s="50"/>
      <c r="B576" s="13">
        <v>84</v>
      </c>
      <c r="C576" s="35" t="s">
        <v>311</v>
      </c>
      <c r="D576" s="109">
        <v>19</v>
      </c>
      <c r="E576" s="109">
        <v>1987</v>
      </c>
      <c r="F576" s="19">
        <v>1157.87</v>
      </c>
      <c r="G576" s="19">
        <v>1157.87</v>
      </c>
      <c r="H576" s="109">
        <v>4.93</v>
      </c>
      <c r="I576" s="19">
        <v>4.93</v>
      </c>
      <c r="J576" s="109">
        <v>2.667096</v>
      </c>
      <c r="K576" s="19">
        <v>3.4</v>
      </c>
      <c r="L576" s="19">
        <v>3.247</v>
      </c>
      <c r="M576" s="109">
        <v>30</v>
      </c>
      <c r="N576" s="114">
        <v>1.5299999999999998</v>
      </c>
      <c r="O576" s="109">
        <v>33</v>
      </c>
      <c r="P576" s="19">
        <v>1.6829999999999998</v>
      </c>
      <c r="Q576" s="110">
        <v>140.37347368421052</v>
      </c>
      <c r="R576" s="110">
        <v>178.94736842105263</v>
      </c>
      <c r="S576" s="110">
        <v>170.89473684210526</v>
      </c>
      <c r="T576" s="19">
        <v>0.579904</v>
      </c>
      <c r="U576" s="19">
        <v>-0.15300000000000002</v>
      </c>
      <c r="V576" s="110">
        <v>3</v>
      </c>
    </row>
    <row r="577" spans="1:22" ht="12.75">
      <c r="A577" s="50"/>
      <c r="B577" s="13">
        <v>85</v>
      </c>
      <c r="C577" s="35" t="s">
        <v>312</v>
      </c>
      <c r="D577" s="109">
        <v>40</v>
      </c>
      <c r="E577" s="109">
        <v>1979</v>
      </c>
      <c r="F577" s="19">
        <v>2023.67</v>
      </c>
      <c r="G577" s="19">
        <v>2023.67</v>
      </c>
      <c r="H577" s="109">
        <v>11.448</v>
      </c>
      <c r="I577" s="19">
        <v>11.448</v>
      </c>
      <c r="J577" s="109">
        <v>5.88388</v>
      </c>
      <c r="K577" s="19">
        <v>7.827000000000001</v>
      </c>
      <c r="L577" s="19">
        <v>8.515500000000001</v>
      </c>
      <c r="M577" s="109">
        <v>71</v>
      </c>
      <c r="N577" s="114">
        <v>3.6209999999999996</v>
      </c>
      <c r="O577" s="109">
        <v>57.5</v>
      </c>
      <c r="P577" s="19">
        <v>2.9324999999999997</v>
      </c>
      <c r="Q577" s="110">
        <v>147.097</v>
      </c>
      <c r="R577" s="110">
        <v>195.675</v>
      </c>
      <c r="S577" s="110">
        <v>212.88750000000005</v>
      </c>
      <c r="T577" s="19">
        <v>2.6316200000000007</v>
      </c>
      <c r="U577" s="19">
        <v>0.6884999999999999</v>
      </c>
      <c r="V577" s="110">
        <v>-13.5</v>
      </c>
    </row>
    <row r="578" spans="1:22" ht="12.75">
      <c r="A578" s="50"/>
      <c r="B578" s="13">
        <v>86</v>
      </c>
      <c r="C578" s="35" t="s">
        <v>141</v>
      </c>
      <c r="D578" s="109">
        <v>24</v>
      </c>
      <c r="E578" s="109">
        <v>1969</v>
      </c>
      <c r="F578" s="19">
        <v>1020.69</v>
      </c>
      <c r="G578" s="19">
        <v>1020.69</v>
      </c>
      <c r="H578" s="109">
        <v>6.6</v>
      </c>
      <c r="I578" s="19">
        <v>6.6</v>
      </c>
      <c r="J578" s="109">
        <v>3.530328</v>
      </c>
      <c r="K578" s="19">
        <v>5.3759999999999994</v>
      </c>
      <c r="L578" s="19">
        <v>5.8605</v>
      </c>
      <c r="M578" s="109">
        <v>24</v>
      </c>
      <c r="N578" s="114">
        <v>1.224</v>
      </c>
      <c r="O578" s="109">
        <v>14.5</v>
      </c>
      <c r="P578" s="19">
        <v>0.7394999999999999</v>
      </c>
      <c r="Q578" s="110">
        <v>147.097</v>
      </c>
      <c r="R578" s="110">
        <v>223.99999999999997</v>
      </c>
      <c r="S578" s="110">
        <v>244.1875</v>
      </c>
      <c r="T578" s="19">
        <v>2.330172</v>
      </c>
      <c r="U578" s="19">
        <v>0.48450000000000004</v>
      </c>
      <c r="V578" s="110">
        <v>-9.5</v>
      </c>
    </row>
    <row r="579" spans="1:22" ht="12.75">
      <c r="A579" s="50"/>
      <c r="B579" s="13">
        <v>87</v>
      </c>
      <c r="C579" s="107" t="s">
        <v>333</v>
      </c>
      <c r="D579" s="36">
        <v>38</v>
      </c>
      <c r="E579" s="36">
        <v>1983</v>
      </c>
      <c r="F579" s="109">
        <v>2034.47</v>
      </c>
      <c r="G579" s="109">
        <v>2034.47</v>
      </c>
      <c r="H579" s="110">
        <v>10.441</v>
      </c>
      <c r="I579" s="19">
        <f>H579</f>
        <v>10.441</v>
      </c>
      <c r="J579" s="19">
        <v>6.08</v>
      </c>
      <c r="K579" s="19">
        <f>I579-N579</f>
        <v>7.075000000000001</v>
      </c>
      <c r="L579" s="19">
        <f>I579-P579</f>
        <v>7.075000000000001</v>
      </c>
      <c r="M579" s="19">
        <v>66</v>
      </c>
      <c r="N579" s="114">
        <f>M579*0.051</f>
        <v>3.3659999999999997</v>
      </c>
      <c r="O579" s="19">
        <v>66</v>
      </c>
      <c r="P579" s="19">
        <f>O579*0.051</f>
        <v>3.3659999999999997</v>
      </c>
      <c r="Q579" s="110">
        <f>J579*1000/D579</f>
        <v>160</v>
      </c>
      <c r="R579" s="110">
        <f>K579*1000/D579</f>
        <v>186.1842105263158</v>
      </c>
      <c r="S579" s="110">
        <f>L579*1000/D579</f>
        <v>186.1842105263158</v>
      </c>
      <c r="T579" s="19">
        <f>L579-J579</f>
        <v>0.995000000000001</v>
      </c>
      <c r="U579" s="19">
        <f>N579-P579</f>
        <v>0</v>
      </c>
      <c r="V579" s="110">
        <f>O579-M579</f>
        <v>0</v>
      </c>
    </row>
    <row r="580" spans="1:22" ht="12.75">
      <c r="A580" s="50"/>
      <c r="B580" s="13">
        <v>88</v>
      </c>
      <c r="C580" s="107" t="s">
        <v>334</v>
      </c>
      <c r="D580" s="36">
        <v>12</v>
      </c>
      <c r="E580" s="36">
        <v>1964</v>
      </c>
      <c r="F580" s="19">
        <v>430.22</v>
      </c>
      <c r="G580" s="19">
        <v>430.22</v>
      </c>
      <c r="H580" s="114">
        <v>3.032</v>
      </c>
      <c r="I580" s="19">
        <v>3.032</v>
      </c>
      <c r="J580" s="19">
        <v>1.92</v>
      </c>
      <c r="K580" s="19">
        <v>2.318</v>
      </c>
      <c r="L580" s="19">
        <v>2.42</v>
      </c>
      <c r="M580" s="19">
        <v>14</v>
      </c>
      <c r="N580" s="114">
        <v>0.714</v>
      </c>
      <c r="O580" s="19">
        <v>12</v>
      </c>
      <c r="P580" s="19">
        <v>0.612</v>
      </c>
      <c r="Q580" s="110">
        <v>160</v>
      </c>
      <c r="R580" s="110">
        <v>193.16666666666666</v>
      </c>
      <c r="S580" s="110">
        <v>201.66666666666666</v>
      </c>
      <c r="T580" s="19">
        <v>0.5</v>
      </c>
      <c r="U580" s="19">
        <v>0.10199999999999998</v>
      </c>
      <c r="V580" s="110">
        <v>-2</v>
      </c>
    </row>
    <row r="581" spans="1:22" ht="12.75">
      <c r="A581" s="50"/>
      <c r="B581" s="13">
        <v>89</v>
      </c>
      <c r="C581" s="107" t="s">
        <v>118</v>
      </c>
      <c r="D581" s="36">
        <v>10</v>
      </c>
      <c r="E581" s="36">
        <v>1976</v>
      </c>
      <c r="F581" s="19">
        <v>627.15</v>
      </c>
      <c r="G581" s="19">
        <v>568.63</v>
      </c>
      <c r="H581" s="114">
        <v>2.852</v>
      </c>
      <c r="I581" s="19">
        <v>2.852</v>
      </c>
      <c r="J581" s="19">
        <v>1.6</v>
      </c>
      <c r="K581" s="19">
        <v>2.036</v>
      </c>
      <c r="L581" s="19">
        <v>2.036</v>
      </c>
      <c r="M581" s="19">
        <v>16</v>
      </c>
      <c r="N581" s="114">
        <v>0.816</v>
      </c>
      <c r="O581" s="19">
        <v>16</v>
      </c>
      <c r="P581" s="19">
        <v>0.816</v>
      </c>
      <c r="Q581" s="110">
        <v>160</v>
      </c>
      <c r="R581" s="110">
        <v>203.6</v>
      </c>
      <c r="S581" s="110">
        <v>203.6</v>
      </c>
      <c r="T581" s="19">
        <v>0.43599999999999994</v>
      </c>
      <c r="U581" s="19">
        <v>0</v>
      </c>
      <c r="V581" s="110">
        <v>0</v>
      </c>
    </row>
    <row r="582" spans="1:22" ht="12.75">
      <c r="A582" s="50"/>
      <c r="B582" s="13">
        <v>90</v>
      </c>
      <c r="C582" s="107" t="s">
        <v>335</v>
      </c>
      <c r="D582" s="36">
        <v>22</v>
      </c>
      <c r="E582" s="36"/>
      <c r="F582" s="19">
        <v>1143.04</v>
      </c>
      <c r="G582" s="19">
        <v>1143.04</v>
      </c>
      <c r="H582" s="114">
        <v>6.041</v>
      </c>
      <c r="I582" s="19">
        <v>6.041</v>
      </c>
      <c r="J582" s="19">
        <v>3.52</v>
      </c>
      <c r="K582" s="19">
        <v>4.577300000000001</v>
      </c>
      <c r="L582" s="19">
        <v>4.577300000000001</v>
      </c>
      <c r="M582" s="19">
        <v>28.7</v>
      </c>
      <c r="N582" s="114">
        <v>1.4636999999999998</v>
      </c>
      <c r="O582" s="19">
        <v>28.7</v>
      </c>
      <c r="P582" s="19">
        <v>1.4636999999999998</v>
      </c>
      <c r="Q582" s="110">
        <v>160</v>
      </c>
      <c r="R582" s="110">
        <v>208.05909090909097</v>
      </c>
      <c r="S582" s="110">
        <v>208.05909090909097</v>
      </c>
      <c r="T582" s="19">
        <v>1.057300000000001</v>
      </c>
      <c r="U582" s="19">
        <v>0</v>
      </c>
      <c r="V582" s="110">
        <v>0</v>
      </c>
    </row>
    <row r="583" spans="1:22" ht="12.75">
      <c r="A583" s="50"/>
      <c r="B583" s="13">
        <v>91</v>
      </c>
      <c r="C583" s="107" t="s">
        <v>336</v>
      </c>
      <c r="D583" s="36">
        <v>33</v>
      </c>
      <c r="E583" s="36">
        <v>1985</v>
      </c>
      <c r="F583" s="19">
        <v>2056.19</v>
      </c>
      <c r="G583" s="19">
        <v>2056.19</v>
      </c>
      <c r="H583" s="114">
        <v>11.522</v>
      </c>
      <c r="I583" s="19">
        <v>11.522</v>
      </c>
      <c r="J583" s="19">
        <v>5.28</v>
      </c>
      <c r="K583" s="19">
        <v>7.908548</v>
      </c>
      <c r="L583" s="19">
        <v>7.908548</v>
      </c>
      <c r="M583" s="19">
        <v>70.852</v>
      </c>
      <c r="N583" s="114">
        <v>3.613452</v>
      </c>
      <c r="O583" s="19">
        <v>70.852</v>
      </c>
      <c r="P583" s="19">
        <v>3.613452</v>
      </c>
      <c r="Q583" s="110">
        <v>160</v>
      </c>
      <c r="R583" s="110">
        <v>239.65296969696968</v>
      </c>
      <c r="S583" s="110">
        <v>239.65296969696968</v>
      </c>
      <c r="T583" s="19">
        <v>2.6285479999999994</v>
      </c>
      <c r="U583" s="19">
        <v>0</v>
      </c>
      <c r="V583" s="110">
        <v>0</v>
      </c>
    </row>
    <row r="584" spans="1:22" ht="12.75">
      <c r="A584" s="50"/>
      <c r="B584" s="13">
        <v>92</v>
      </c>
      <c r="C584" s="107" t="s">
        <v>337</v>
      </c>
      <c r="D584" s="36">
        <v>30</v>
      </c>
      <c r="E584" s="36">
        <v>1991</v>
      </c>
      <c r="F584" s="19">
        <v>1650.22</v>
      </c>
      <c r="G584" s="19">
        <v>1650.22</v>
      </c>
      <c r="H584" s="114">
        <v>9.601</v>
      </c>
      <c r="I584" s="19">
        <v>9.601</v>
      </c>
      <c r="J584" s="19">
        <v>4.8</v>
      </c>
      <c r="K584" s="19">
        <v>7.204000000000001</v>
      </c>
      <c r="L584" s="19">
        <v>7.204000000000001</v>
      </c>
      <c r="M584" s="19">
        <v>47</v>
      </c>
      <c r="N584" s="114">
        <v>2.397</v>
      </c>
      <c r="O584" s="19">
        <v>47</v>
      </c>
      <c r="P584" s="19">
        <v>2.397</v>
      </c>
      <c r="Q584" s="110">
        <v>160</v>
      </c>
      <c r="R584" s="110">
        <v>240.13333333333335</v>
      </c>
      <c r="S584" s="110">
        <v>240.13333333333335</v>
      </c>
      <c r="T584" s="19">
        <v>2.404000000000001</v>
      </c>
      <c r="U584" s="19">
        <v>0</v>
      </c>
      <c r="V584" s="110">
        <v>0</v>
      </c>
    </row>
    <row r="585" spans="1:22" ht="12.75">
      <c r="A585" s="50"/>
      <c r="B585" s="13">
        <v>93</v>
      </c>
      <c r="C585" s="107" t="s">
        <v>338</v>
      </c>
      <c r="D585" s="36">
        <v>8</v>
      </c>
      <c r="E585" s="36">
        <v>1980</v>
      </c>
      <c r="F585" s="19">
        <v>628.78</v>
      </c>
      <c r="G585" s="19">
        <v>627.78</v>
      </c>
      <c r="H585" s="114">
        <v>2.63</v>
      </c>
      <c r="I585" s="19">
        <v>2.63</v>
      </c>
      <c r="J585" s="19">
        <v>1.28</v>
      </c>
      <c r="K585" s="19">
        <v>1.967</v>
      </c>
      <c r="L585" s="19">
        <v>1.967</v>
      </c>
      <c r="M585" s="19">
        <v>13</v>
      </c>
      <c r="N585" s="114">
        <v>0.6629999999999999</v>
      </c>
      <c r="O585" s="19">
        <v>13</v>
      </c>
      <c r="P585" s="19">
        <v>0.6629999999999999</v>
      </c>
      <c r="Q585" s="110">
        <v>160</v>
      </c>
      <c r="R585" s="110">
        <v>245.875</v>
      </c>
      <c r="S585" s="110">
        <v>245.875</v>
      </c>
      <c r="T585" s="19">
        <v>0.687</v>
      </c>
      <c r="U585" s="19">
        <v>0</v>
      </c>
      <c r="V585" s="110">
        <v>0</v>
      </c>
    </row>
    <row r="586" spans="1:22" ht="12.75">
      <c r="A586" s="50"/>
      <c r="B586" s="13">
        <v>94</v>
      </c>
      <c r="C586" s="35" t="s">
        <v>358</v>
      </c>
      <c r="D586" s="36">
        <v>5</v>
      </c>
      <c r="E586" s="36">
        <v>1947</v>
      </c>
      <c r="F586" s="110">
        <v>256.84</v>
      </c>
      <c r="G586" s="110">
        <v>224.01</v>
      </c>
      <c r="H586" s="110">
        <v>1.618</v>
      </c>
      <c r="I586" s="19">
        <f>H586</f>
        <v>1.618</v>
      </c>
      <c r="J586" s="110">
        <v>0.72</v>
      </c>
      <c r="K586" s="19">
        <f>I586-N586</f>
        <v>1.0060000000000002</v>
      </c>
      <c r="L586" s="19">
        <f>I586-P586</f>
        <v>0.9040000000000001</v>
      </c>
      <c r="M586" s="110">
        <v>12</v>
      </c>
      <c r="N586" s="114">
        <f>M586*0.051</f>
        <v>0.612</v>
      </c>
      <c r="O586" s="110">
        <v>14</v>
      </c>
      <c r="P586" s="19">
        <f>O586*0.051</f>
        <v>0.714</v>
      </c>
      <c r="Q586" s="110">
        <f>J586*1000/D586</f>
        <v>144</v>
      </c>
      <c r="R586" s="110">
        <f>K586*1000/D586</f>
        <v>201.20000000000005</v>
      </c>
      <c r="S586" s="110">
        <f>L586*1000/D586</f>
        <v>180.8</v>
      </c>
      <c r="T586" s="19">
        <f>L586-J586</f>
        <v>0.18400000000000016</v>
      </c>
      <c r="U586" s="19">
        <f>N586-P586</f>
        <v>-0.10199999999999998</v>
      </c>
      <c r="V586" s="110">
        <f>O586-M586</f>
        <v>2</v>
      </c>
    </row>
    <row r="587" spans="1:22" ht="12.75">
      <c r="A587" s="50"/>
      <c r="B587" s="13">
        <v>95</v>
      </c>
      <c r="C587" s="35" t="s">
        <v>359</v>
      </c>
      <c r="D587" s="36">
        <v>55</v>
      </c>
      <c r="E587" s="36">
        <v>1971</v>
      </c>
      <c r="F587" s="110">
        <v>2610.33</v>
      </c>
      <c r="G587" s="110">
        <v>2052.04</v>
      </c>
      <c r="H587" s="19">
        <v>12.349</v>
      </c>
      <c r="I587" s="19">
        <f>H587</f>
        <v>12.349</v>
      </c>
      <c r="J587" s="19">
        <v>7.92</v>
      </c>
      <c r="K587" s="19">
        <f>I587-N587</f>
        <v>9.238</v>
      </c>
      <c r="L587" s="19">
        <f>I587-P587</f>
        <v>9.5185</v>
      </c>
      <c r="M587" s="19">
        <v>61</v>
      </c>
      <c r="N587" s="114">
        <f>M587*0.051</f>
        <v>3.1109999999999998</v>
      </c>
      <c r="O587" s="19">
        <v>55.5</v>
      </c>
      <c r="P587" s="19">
        <f>O587*0.051</f>
        <v>2.8305</v>
      </c>
      <c r="Q587" s="110">
        <f>J587*1000/D587</f>
        <v>144</v>
      </c>
      <c r="R587" s="110">
        <f>K587*1000/D587</f>
        <v>167.96363636363637</v>
      </c>
      <c r="S587" s="110">
        <f>L587*1000/D587</f>
        <v>173.06363636363636</v>
      </c>
      <c r="T587" s="19">
        <f>L587-J587</f>
        <v>1.5984999999999996</v>
      </c>
      <c r="U587" s="19">
        <f>N587-P587</f>
        <v>0.28049999999999997</v>
      </c>
      <c r="V587" s="110">
        <f>O587-M587</f>
        <v>-5.5</v>
      </c>
    </row>
    <row r="588" spans="1:22" ht="12.75">
      <c r="A588" s="50"/>
      <c r="B588" s="13">
        <v>96</v>
      </c>
      <c r="C588" s="35" t="s">
        <v>360</v>
      </c>
      <c r="D588" s="36">
        <v>5</v>
      </c>
      <c r="E588" s="36">
        <v>1930</v>
      </c>
      <c r="F588" s="110">
        <v>323.39</v>
      </c>
      <c r="G588" s="110">
        <v>266.7</v>
      </c>
      <c r="H588" s="19">
        <v>0.942</v>
      </c>
      <c r="I588" s="19">
        <v>0.942</v>
      </c>
      <c r="J588" s="135">
        <v>0.687</v>
      </c>
      <c r="K588" s="19">
        <v>0.7889999999999999</v>
      </c>
      <c r="L588" s="19">
        <v>0.6869999999999999</v>
      </c>
      <c r="M588" s="136">
        <v>3</v>
      </c>
      <c r="N588" s="114">
        <v>0.153</v>
      </c>
      <c r="O588" s="110">
        <v>5</v>
      </c>
      <c r="P588" s="19">
        <v>0.255</v>
      </c>
      <c r="Q588" s="110">
        <v>137.4</v>
      </c>
      <c r="R588" s="110">
        <v>157.79999999999998</v>
      </c>
      <c r="S588" s="110">
        <v>137.4</v>
      </c>
      <c r="T588" s="19">
        <v>0</v>
      </c>
      <c r="U588" s="19">
        <v>-0.10200000000000001</v>
      </c>
      <c r="V588" s="110">
        <v>2</v>
      </c>
    </row>
    <row r="589" spans="1:22" ht="12.75">
      <c r="A589" s="50"/>
      <c r="B589" s="13">
        <v>97</v>
      </c>
      <c r="C589" s="35" t="s">
        <v>361</v>
      </c>
      <c r="D589" s="36">
        <v>6</v>
      </c>
      <c r="E589" s="36">
        <v>1910</v>
      </c>
      <c r="F589" s="110">
        <v>304.58</v>
      </c>
      <c r="G589" s="110">
        <v>304.58</v>
      </c>
      <c r="H589" s="114">
        <v>1.537</v>
      </c>
      <c r="I589" s="19">
        <v>1.537</v>
      </c>
      <c r="J589" s="19">
        <v>0.96</v>
      </c>
      <c r="K589" s="19">
        <v>1.282</v>
      </c>
      <c r="L589" s="19">
        <v>1.282</v>
      </c>
      <c r="M589" s="110">
        <v>5</v>
      </c>
      <c r="N589" s="114">
        <v>0.255</v>
      </c>
      <c r="O589" s="110">
        <v>5</v>
      </c>
      <c r="P589" s="19">
        <v>0.255</v>
      </c>
      <c r="Q589" s="110">
        <v>160</v>
      </c>
      <c r="R589" s="110">
        <v>213.66666666666666</v>
      </c>
      <c r="S589" s="110">
        <v>213.66666666666666</v>
      </c>
      <c r="T589" s="19">
        <v>0.32200000000000006</v>
      </c>
      <c r="U589" s="19">
        <v>0</v>
      </c>
      <c r="V589" s="110">
        <v>0</v>
      </c>
    </row>
    <row r="590" spans="1:22" ht="12.75">
      <c r="A590" s="50"/>
      <c r="B590" s="13">
        <v>98</v>
      </c>
      <c r="C590" s="35" t="s">
        <v>362</v>
      </c>
      <c r="D590" s="36">
        <v>7</v>
      </c>
      <c r="E590" s="36">
        <v>1930</v>
      </c>
      <c r="F590" s="110">
        <v>319.18</v>
      </c>
      <c r="G590" s="110">
        <v>159.84</v>
      </c>
      <c r="H590" s="114">
        <v>1.211</v>
      </c>
      <c r="I590" s="19">
        <v>1.211</v>
      </c>
      <c r="J590" s="114">
        <v>0.07</v>
      </c>
      <c r="K590" s="19">
        <v>0.6500000000000001</v>
      </c>
      <c r="L590" s="19">
        <v>0.8030000000000002</v>
      </c>
      <c r="M590" s="19">
        <v>11</v>
      </c>
      <c r="N590" s="114">
        <v>0.5609999999999999</v>
      </c>
      <c r="O590" s="114">
        <v>8</v>
      </c>
      <c r="P590" s="19">
        <v>0.408</v>
      </c>
      <c r="Q590" s="110">
        <v>10</v>
      </c>
      <c r="R590" s="110">
        <v>92.85714285714288</v>
      </c>
      <c r="S590" s="110">
        <v>114.71428571428574</v>
      </c>
      <c r="T590" s="19">
        <v>0.7330000000000001</v>
      </c>
      <c r="U590" s="19">
        <v>0.15299999999999997</v>
      </c>
      <c r="V590" s="110">
        <v>-3</v>
      </c>
    </row>
    <row r="591" spans="1:22" ht="12.75">
      <c r="A591" s="50"/>
      <c r="B591" s="13">
        <v>99</v>
      </c>
      <c r="C591" s="35" t="s">
        <v>363</v>
      </c>
      <c r="D591" s="36">
        <v>20</v>
      </c>
      <c r="E591" s="36">
        <v>1969</v>
      </c>
      <c r="F591" s="110">
        <v>1259.31</v>
      </c>
      <c r="G591" s="110">
        <v>1259.31</v>
      </c>
      <c r="H591" s="110">
        <v>5.318</v>
      </c>
      <c r="I591" s="19">
        <v>5.318</v>
      </c>
      <c r="J591" s="110">
        <v>3.2</v>
      </c>
      <c r="K591" s="19">
        <v>4.042999999999999</v>
      </c>
      <c r="L591" s="19">
        <v>4.042999999999999</v>
      </c>
      <c r="M591" s="110">
        <v>25</v>
      </c>
      <c r="N591" s="114">
        <v>1.275</v>
      </c>
      <c r="O591" s="110">
        <v>25</v>
      </c>
      <c r="P591" s="19">
        <v>1.275</v>
      </c>
      <c r="Q591" s="110">
        <v>160</v>
      </c>
      <c r="R591" s="110">
        <v>202.14999999999995</v>
      </c>
      <c r="S591" s="110">
        <v>202.14999999999995</v>
      </c>
      <c r="T591" s="19">
        <v>0.8429999999999991</v>
      </c>
      <c r="U591" s="19">
        <v>0</v>
      </c>
      <c r="V591" s="110">
        <v>0</v>
      </c>
    </row>
    <row r="592" spans="1:22" ht="12.75">
      <c r="A592" s="50"/>
      <c r="B592" s="13">
        <v>100</v>
      </c>
      <c r="C592" s="35" t="s">
        <v>364</v>
      </c>
      <c r="D592" s="36">
        <v>4</v>
      </c>
      <c r="E592" s="36">
        <v>1914</v>
      </c>
      <c r="F592" s="110">
        <v>203.32</v>
      </c>
      <c r="G592" s="110">
        <v>203.32</v>
      </c>
      <c r="H592" s="114">
        <v>1.13</v>
      </c>
      <c r="I592" s="19">
        <v>1.13</v>
      </c>
      <c r="J592" s="114">
        <v>0.64</v>
      </c>
      <c r="K592" s="19">
        <v>0.8239999999999998</v>
      </c>
      <c r="L592" s="19">
        <v>0.9259999999999999</v>
      </c>
      <c r="M592" s="19">
        <v>6</v>
      </c>
      <c r="N592" s="114">
        <v>0.306</v>
      </c>
      <c r="O592" s="114">
        <v>4</v>
      </c>
      <c r="P592" s="19">
        <v>0.204</v>
      </c>
      <c r="Q592" s="110">
        <v>160</v>
      </c>
      <c r="R592" s="110">
        <v>205.99999999999997</v>
      </c>
      <c r="S592" s="110">
        <v>231.49999999999997</v>
      </c>
      <c r="T592" s="19">
        <v>0.2859999999999999</v>
      </c>
      <c r="U592" s="19">
        <v>0.10200000000000001</v>
      </c>
      <c r="V592" s="110">
        <v>-2</v>
      </c>
    </row>
    <row r="593" spans="1:22" ht="12.75">
      <c r="A593" s="50"/>
      <c r="B593" s="13">
        <v>101</v>
      </c>
      <c r="C593" s="35" t="s">
        <v>365</v>
      </c>
      <c r="D593" s="36">
        <v>5</v>
      </c>
      <c r="E593" s="36">
        <v>1959</v>
      </c>
      <c r="F593" s="110">
        <v>598.8</v>
      </c>
      <c r="G593" s="110">
        <v>206.9</v>
      </c>
      <c r="H593" s="114">
        <v>0.486</v>
      </c>
      <c r="I593" s="19">
        <v>0.486</v>
      </c>
      <c r="J593" s="114">
        <v>0.05</v>
      </c>
      <c r="K593" s="19">
        <v>0.384</v>
      </c>
      <c r="L593" s="19">
        <v>0.384</v>
      </c>
      <c r="M593" s="19">
        <v>2</v>
      </c>
      <c r="N593" s="114">
        <v>0.102</v>
      </c>
      <c r="O593" s="114">
        <v>2</v>
      </c>
      <c r="P593" s="19">
        <v>0.102</v>
      </c>
      <c r="Q593" s="110">
        <v>10</v>
      </c>
      <c r="R593" s="110">
        <v>76.8</v>
      </c>
      <c r="S593" s="110">
        <v>76.8</v>
      </c>
      <c r="T593" s="19">
        <v>0.334</v>
      </c>
      <c r="U593" s="19">
        <v>0</v>
      </c>
      <c r="V593" s="110">
        <v>0</v>
      </c>
    </row>
    <row r="594" spans="1:22" ht="12.75">
      <c r="A594" s="50"/>
      <c r="B594" s="13">
        <v>102</v>
      </c>
      <c r="C594" s="35" t="s">
        <v>366</v>
      </c>
      <c r="D594" s="36">
        <v>14</v>
      </c>
      <c r="E594" s="36">
        <v>1962</v>
      </c>
      <c r="F594" s="110">
        <v>864.16</v>
      </c>
      <c r="G594" s="110">
        <v>544.13</v>
      </c>
      <c r="H594" s="114">
        <v>0.866</v>
      </c>
      <c r="I594" s="19">
        <v>0.866</v>
      </c>
      <c r="J594" s="114">
        <v>0.14</v>
      </c>
      <c r="K594" s="19">
        <v>0.458</v>
      </c>
      <c r="L594" s="19">
        <v>0.509</v>
      </c>
      <c r="M594" s="19">
        <v>8</v>
      </c>
      <c r="N594" s="114">
        <v>0.408</v>
      </c>
      <c r="O594" s="114">
        <v>7</v>
      </c>
      <c r="P594" s="19">
        <v>0.357</v>
      </c>
      <c r="Q594" s="110">
        <v>10</v>
      </c>
      <c r="R594" s="110">
        <v>32.714285714285715</v>
      </c>
      <c r="S594" s="110">
        <v>36.357142857142854</v>
      </c>
      <c r="T594" s="19">
        <v>0.369</v>
      </c>
      <c r="U594" s="19">
        <v>0.05099999999999999</v>
      </c>
      <c r="V594" s="110">
        <v>-1</v>
      </c>
    </row>
    <row r="595" spans="1:22" ht="12.75">
      <c r="A595" s="50"/>
      <c r="B595" s="13">
        <v>103</v>
      </c>
      <c r="C595" s="35" t="s">
        <v>370</v>
      </c>
      <c r="D595" s="36">
        <v>25</v>
      </c>
      <c r="E595" s="36">
        <v>1987</v>
      </c>
      <c r="F595" s="109">
        <v>1598.82</v>
      </c>
      <c r="G595" s="109">
        <v>1598.82</v>
      </c>
      <c r="H595" s="110">
        <v>5.3</v>
      </c>
      <c r="I595" s="110">
        <v>4.83</v>
      </c>
      <c r="J595" s="110">
        <v>0.47</v>
      </c>
      <c r="K595" s="110">
        <f>H595-N595</f>
        <v>2.8298</v>
      </c>
      <c r="L595" s="110">
        <f>H595-P595</f>
        <v>0.46699999999999964</v>
      </c>
      <c r="M595" s="110">
        <v>46</v>
      </c>
      <c r="N595" s="110">
        <f>M595*0.0537</f>
        <v>2.4701999999999997</v>
      </c>
      <c r="O595" s="110">
        <v>90</v>
      </c>
      <c r="P595" s="110">
        <f>O595*0.0537</f>
        <v>4.833</v>
      </c>
      <c r="Q595" s="110">
        <f>J595*1000/D595</f>
        <v>18.8</v>
      </c>
      <c r="R595" s="110">
        <f>K595*1000/D595</f>
        <v>113.19200000000001</v>
      </c>
      <c r="S595" s="110">
        <f>L595*1000/D595</f>
        <v>18.679999999999986</v>
      </c>
      <c r="T595" s="19">
        <f>L595-J595</f>
        <v>-0.0030000000000003357</v>
      </c>
      <c r="U595" s="19">
        <f>N595-P595</f>
        <v>-2.3628000000000005</v>
      </c>
      <c r="V595" s="19">
        <f>O595-M595</f>
        <v>44</v>
      </c>
    </row>
    <row r="596" spans="1:22" ht="12.75">
      <c r="A596" s="50"/>
      <c r="B596" s="13">
        <v>104</v>
      </c>
      <c r="C596" s="35" t="s">
        <v>371</v>
      </c>
      <c r="D596" s="36">
        <v>20</v>
      </c>
      <c r="E596" s="36">
        <v>1990</v>
      </c>
      <c r="F596" s="109">
        <v>1253.21</v>
      </c>
      <c r="G596" s="109">
        <v>1253.21</v>
      </c>
      <c r="H596" s="110">
        <v>4.7</v>
      </c>
      <c r="I596" s="110">
        <v>3.72</v>
      </c>
      <c r="J596" s="110">
        <v>0.98</v>
      </c>
      <c r="K596" s="110">
        <f>H596-N596</f>
        <v>3.0353000000000003</v>
      </c>
      <c r="L596" s="110">
        <f>H596-P596</f>
        <v>0.9839600000000002</v>
      </c>
      <c r="M596" s="110">
        <v>31</v>
      </c>
      <c r="N596" s="110">
        <f>M596*0.0537</f>
        <v>1.6646999999999998</v>
      </c>
      <c r="O596" s="110">
        <v>69.2</v>
      </c>
      <c r="P596" s="110">
        <f>O596*0.0537</f>
        <v>3.71604</v>
      </c>
      <c r="Q596" s="110">
        <f>J596*1000/D596</f>
        <v>49</v>
      </c>
      <c r="R596" s="110">
        <f>K596*1000/D596</f>
        <v>151.76500000000001</v>
      </c>
      <c r="S596" s="110">
        <f>L596*1000/D596</f>
        <v>49.19800000000001</v>
      </c>
      <c r="T596" s="19">
        <f>L596-J596</f>
        <v>0.003960000000000186</v>
      </c>
      <c r="U596" s="19">
        <f>N596-P596</f>
        <v>-2.05134</v>
      </c>
      <c r="V596" s="19">
        <f>O596-M596</f>
        <v>38.2</v>
      </c>
    </row>
    <row r="597" spans="1:22" ht="12.75">
      <c r="A597" s="50"/>
      <c r="B597" s="13">
        <v>105</v>
      </c>
      <c r="C597" s="35" t="s">
        <v>373</v>
      </c>
      <c r="D597" s="36">
        <v>73</v>
      </c>
      <c r="E597" s="36">
        <v>1977</v>
      </c>
      <c r="F597" s="109">
        <v>3658.43</v>
      </c>
      <c r="G597" s="109">
        <v>3658.43</v>
      </c>
      <c r="H597" s="110">
        <v>11.014</v>
      </c>
      <c r="I597" s="110">
        <v>6.99</v>
      </c>
      <c r="J597" s="110">
        <v>4.02</v>
      </c>
      <c r="K597" s="110">
        <v>6.3957999999999995</v>
      </c>
      <c r="L597" s="110">
        <v>4.02226</v>
      </c>
      <c r="M597" s="110">
        <v>86</v>
      </c>
      <c r="N597" s="110">
        <v>4.6182</v>
      </c>
      <c r="O597" s="110">
        <v>130.2</v>
      </c>
      <c r="P597" s="110">
        <v>6.991739999999999</v>
      </c>
      <c r="Q597" s="110">
        <v>55.06849315068492</v>
      </c>
      <c r="R597" s="110">
        <v>87.61369863013698</v>
      </c>
      <c r="S597" s="110">
        <v>55.099452054794526</v>
      </c>
      <c r="T597" s="19">
        <v>0.002260000000000595</v>
      </c>
      <c r="U597" s="19">
        <v>-2.3735399999999993</v>
      </c>
      <c r="V597" s="19">
        <v>44.19999999999999</v>
      </c>
    </row>
    <row r="598" spans="1:22" ht="12.75">
      <c r="A598" s="50"/>
      <c r="B598" s="13">
        <v>106</v>
      </c>
      <c r="C598" s="35" t="s">
        <v>374</v>
      </c>
      <c r="D598" s="36">
        <v>45</v>
      </c>
      <c r="E598" s="36">
        <v>1975</v>
      </c>
      <c r="F598" s="109">
        <v>2329.14</v>
      </c>
      <c r="G598" s="109">
        <v>2329.14</v>
      </c>
      <c r="H598" s="110">
        <v>9.918</v>
      </c>
      <c r="I598" s="110">
        <v>7.34</v>
      </c>
      <c r="J598" s="110">
        <v>2.58</v>
      </c>
      <c r="K598" s="110">
        <v>6.2127</v>
      </c>
      <c r="L598" s="110">
        <v>2.58258</v>
      </c>
      <c r="M598" s="110">
        <v>69</v>
      </c>
      <c r="N598" s="110">
        <v>3.7053</v>
      </c>
      <c r="O598" s="110">
        <v>136.6</v>
      </c>
      <c r="P598" s="110">
        <v>7.335419999999999</v>
      </c>
      <c r="Q598" s="110">
        <v>57.333333333333336</v>
      </c>
      <c r="R598" s="110">
        <v>138.06</v>
      </c>
      <c r="S598" s="110">
        <v>57.39066666666667</v>
      </c>
      <c r="T598" s="19">
        <v>0.0025800000000000267</v>
      </c>
      <c r="U598" s="19">
        <v>-3.6301199999999993</v>
      </c>
      <c r="V598" s="19">
        <v>67.6</v>
      </c>
    </row>
    <row r="599" spans="1:22" ht="12.75">
      <c r="A599" s="50"/>
      <c r="B599" s="13">
        <v>107</v>
      </c>
      <c r="C599" s="35" t="s">
        <v>375</v>
      </c>
      <c r="D599" s="36">
        <v>45</v>
      </c>
      <c r="E599" s="36">
        <v>1981</v>
      </c>
      <c r="F599" s="109">
        <v>2323.16</v>
      </c>
      <c r="G599" s="109">
        <v>2323.16</v>
      </c>
      <c r="H599" s="110">
        <v>9.333</v>
      </c>
      <c r="I599" s="110">
        <v>6.28</v>
      </c>
      <c r="J599" s="110">
        <v>3.2</v>
      </c>
      <c r="K599" s="110">
        <v>5.0907</v>
      </c>
      <c r="L599" s="110">
        <v>3.053859</v>
      </c>
      <c r="M599" s="110">
        <v>79</v>
      </c>
      <c r="N599" s="110">
        <v>4.2423</v>
      </c>
      <c r="O599" s="110">
        <v>116.93</v>
      </c>
      <c r="P599" s="110">
        <v>6.279141</v>
      </c>
      <c r="Q599" s="110">
        <v>71.11111111111111</v>
      </c>
      <c r="R599" s="110">
        <v>113.12666666666667</v>
      </c>
      <c r="S599" s="110">
        <v>67.86353333333334</v>
      </c>
      <c r="T599" s="19">
        <v>-0.14614100000000008</v>
      </c>
      <c r="U599" s="19">
        <v>-2.036841</v>
      </c>
      <c r="V599" s="19">
        <v>37.93000000000001</v>
      </c>
    </row>
    <row r="600" spans="1:22" ht="12.75">
      <c r="A600" s="50"/>
      <c r="B600" s="13">
        <v>108</v>
      </c>
      <c r="C600" s="35" t="s">
        <v>388</v>
      </c>
      <c r="D600" s="36">
        <v>24</v>
      </c>
      <c r="E600" s="36">
        <v>1987</v>
      </c>
      <c r="F600" s="109">
        <v>1522.01</v>
      </c>
      <c r="G600" s="109">
        <v>1522.01</v>
      </c>
      <c r="H600" s="110">
        <v>4.3</v>
      </c>
      <c r="I600" s="110">
        <v>2.04</v>
      </c>
      <c r="J600" s="110">
        <v>2.26</v>
      </c>
      <c r="K600" s="110">
        <v>2.7427</v>
      </c>
      <c r="L600" s="110">
        <v>2.2594</v>
      </c>
      <c r="M600" s="110">
        <v>29</v>
      </c>
      <c r="N600" s="110">
        <v>1.5573</v>
      </c>
      <c r="O600" s="110">
        <v>38</v>
      </c>
      <c r="P600" s="110">
        <v>2.0406</v>
      </c>
      <c r="Q600" s="110">
        <v>94.16666666666667</v>
      </c>
      <c r="R600" s="110">
        <v>114.27916666666668</v>
      </c>
      <c r="S600" s="110">
        <v>94.14166666666665</v>
      </c>
      <c r="T600" s="19">
        <v>-0.0005999999999999339</v>
      </c>
      <c r="U600" s="19">
        <v>-0.48330000000000006</v>
      </c>
      <c r="V600" s="19">
        <v>9</v>
      </c>
    </row>
    <row r="601" spans="1:22" ht="12.75">
      <c r="A601" s="50"/>
      <c r="B601" s="13">
        <v>109</v>
      </c>
      <c r="C601" s="35" t="s">
        <v>389</v>
      </c>
      <c r="D601" s="36">
        <v>35</v>
      </c>
      <c r="E601" s="36">
        <v>1973</v>
      </c>
      <c r="F601" s="109">
        <v>1951.8</v>
      </c>
      <c r="G601" s="109">
        <v>1951.8</v>
      </c>
      <c r="H601" s="110">
        <v>6.71</v>
      </c>
      <c r="I601" s="110">
        <v>3.76</v>
      </c>
      <c r="J601" s="110">
        <v>3.41</v>
      </c>
      <c r="K601" s="110">
        <v>4.1861</v>
      </c>
      <c r="L601" s="110">
        <v>2.951</v>
      </c>
      <c r="M601" s="110">
        <v>47</v>
      </c>
      <c r="N601" s="110">
        <v>2.5239</v>
      </c>
      <c r="O601" s="110">
        <v>70</v>
      </c>
      <c r="P601" s="110">
        <v>3.759</v>
      </c>
      <c r="Q601" s="110">
        <v>97.42857142857143</v>
      </c>
      <c r="R601" s="110">
        <v>119.60285714285713</v>
      </c>
      <c r="S601" s="110">
        <v>84.31428571428572</v>
      </c>
      <c r="T601" s="19">
        <v>-0.4590000000000001</v>
      </c>
      <c r="U601" s="19">
        <v>-1.2351</v>
      </c>
      <c r="V601" s="19">
        <v>23</v>
      </c>
    </row>
    <row r="602" spans="1:22" ht="12.75">
      <c r="A602" s="50"/>
      <c r="B602" s="13">
        <v>110</v>
      </c>
      <c r="C602" s="35" t="s">
        <v>390</v>
      </c>
      <c r="D602" s="36">
        <v>5</v>
      </c>
      <c r="E602" s="36">
        <v>1920</v>
      </c>
      <c r="F602" s="109">
        <v>453.88</v>
      </c>
      <c r="G602" s="109">
        <v>228.72</v>
      </c>
      <c r="H602" s="110">
        <v>1.7</v>
      </c>
      <c r="I602" s="110">
        <v>0.35</v>
      </c>
      <c r="J602" s="110">
        <v>0.73</v>
      </c>
      <c r="K602" s="110">
        <v>1.4315</v>
      </c>
      <c r="L602" s="110">
        <v>1.35095</v>
      </c>
      <c r="M602" s="110">
        <v>5</v>
      </c>
      <c r="N602" s="110">
        <v>0.26849999999999996</v>
      </c>
      <c r="O602" s="110">
        <v>6.5</v>
      </c>
      <c r="P602" s="110">
        <v>0.34904999999999997</v>
      </c>
      <c r="Q602" s="110">
        <v>146</v>
      </c>
      <c r="R602" s="110">
        <v>286.3</v>
      </c>
      <c r="S602" s="110">
        <v>270.19</v>
      </c>
      <c r="T602" s="19">
        <v>0.6209500000000001</v>
      </c>
      <c r="U602" s="19">
        <v>-0.08055000000000001</v>
      </c>
      <c r="V602" s="19">
        <v>1.5</v>
      </c>
    </row>
    <row r="603" spans="1:22" ht="12.75">
      <c r="A603" s="50"/>
      <c r="B603" s="13">
        <v>111</v>
      </c>
      <c r="C603" s="35" t="s">
        <v>391</v>
      </c>
      <c r="D603" s="36">
        <v>23</v>
      </c>
      <c r="E603" s="36">
        <v>1959</v>
      </c>
      <c r="F603" s="109">
        <v>1277.52</v>
      </c>
      <c r="G603" s="109">
        <v>883.07</v>
      </c>
      <c r="H603" s="110">
        <v>5.43</v>
      </c>
      <c r="I603" s="110">
        <v>0.91</v>
      </c>
      <c r="J603" s="110">
        <v>3.37</v>
      </c>
      <c r="K603" s="110">
        <v>4.2486</v>
      </c>
      <c r="L603" s="110">
        <v>4.5171</v>
      </c>
      <c r="M603" s="110">
        <v>22</v>
      </c>
      <c r="N603" s="110">
        <v>1.1814</v>
      </c>
      <c r="O603" s="110">
        <v>17</v>
      </c>
      <c r="P603" s="110">
        <v>0.9128999999999999</v>
      </c>
      <c r="Q603" s="110">
        <v>146.52173913043478</v>
      </c>
      <c r="R603" s="110">
        <v>184.72173913043477</v>
      </c>
      <c r="S603" s="110">
        <v>196.39565217391305</v>
      </c>
      <c r="T603" s="19">
        <v>1.1471</v>
      </c>
      <c r="U603" s="19">
        <v>0.26850000000000007</v>
      </c>
      <c r="V603" s="19">
        <v>-5</v>
      </c>
    </row>
    <row r="604" spans="1:22" ht="12.75">
      <c r="A604" s="50"/>
      <c r="B604" s="13">
        <v>112</v>
      </c>
      <c r="C604" s="35" t="s">
        <v>392</v>
      </c>
      <c r="D604" s="36">
        <v>24</v>
      </c>
      <c r="E604" s="36">
        <v>1981</v>
      </c>
      <c r="F604" s="109">
        <v>1323.61</v>
      </c>
      <c r="G604" s="109">
        <v>1265.16</v>
      </c>
      <c r="H604" s="110">
        <v>5.867</v>
      </c>
      <c r="I604" s="110">
        <v>1.61</v>
      </c>
      <c r="J604" s="110">
        <v>3.52</v>
      </c>
      <c r="K604" s="110">
        <v>4.3097</v>
      </c>
      <c r="L604" s="110">
        <v>4.256</v>
      </c>
      <c r="M604" s="110">
        <v>29</v>
      </c>
      <c r="N604" s="110">
        <v>1.5573</v>
      </c>
      <c r="O604" s="110">
        <v>30</v>
      </c>
      <c r="P604" s="110">
        <v>1.611</v>
      </c>
      <c r="Q604" s="110">
        <v>146.66666666666666</v>
      </c>
      <c r="R604" s="110">
        <v>179.57083333333335</v>
      </c>
      <c r="S604" s="110">
        <v>177.33333333333334</v>
      </c>
      <c r="T604" s="19">
        <v>0.7360000000000002</v>
      </c>
      <c r="U604" s="19">
        <v>-0.05370000000000008</v>
      </c>
      <c r="V604" s="19">
        <v>1</v>
      </c>
    </row>
    <row r="605" spans="1:22" ht="12.75">
      <c r="A605" s="50"/>
      <c r="B605" s="13">
        <v>113</v>
      </c>
      <c r="C605" s="107" t="s">
        <v>407</v>
      </c>
      <c r="D605" s="36">
        <v>37</v>
      </c>
      <c r="E605" s="36">
        <v>1983</v>
      </c>
      <c r="F605" s="109">
        <v>2116.98</v>
      </c>
      <c r="G605" s="109">
        <v>2116.98</v>
      </c>
      <c r="H605" s="114">
        <v>8.003</v>
      </c>
      <c r="I605" s="19">
        <v>8.003</v>
      </c>
      <c r="J605" s="140">
        <v>2.7941</v>
      </c>
      <c r="K605" s="19">
        <v>3.7190000000000003</v>
      </c>
      <c r="L605" s="19">
        <v>2.7941000000000003</v>
      </c>
      <c r="M605" s="19">
        <v>84</v>
      </c>
      <c r="N605" s="114">
        <v>4.284</v>
      </c>
      <c r="O605" s="19">
        <v>97</v>
      </c>
      <c r="P605" s="19">
        <v>5.2089</v>
      </c>
      <c r="Q605" s="110">
        <v>75.51621621621621</v>
      </c>
      <c r="R605" s="110">
        <v>100.51351351351353</v>
      </c>
      <c r="S605" s="110">
        <v>75.51621621621622</v>
      </c>
      <c r="T605" s="19">
        <v>0</v>
      </c>
      <c r="U605" s="19">
        <v>-0.9249</v>
      </c>
      <c r="V605" s="110">
        <v>13</v>
      </c>
    </row>
    <row r="606" spans="1:22" ht="12.75">
      <c r="A606" s="50"/>
      <c r="B606" s="13">
        <v>114</v>
      </c>
      <c r="C606" s="107" t="s">
        <v>408</v>
      </c>
      <c r="D606" s="36">
        <v>13</v>
      </c>
      <c r="E606" s="36">
        <v>1987</v>
      </c>
      <c r="F606" s="109">
        <v>776.95</v>
      </c>
      <c r="G606" s="109">
        <v>776.95</v>
      </c>
      <c r="H606" s="114">
        <v>3.314</v>
      </c>
      <c r="I606" s="19">
        <v>3.314</v>
      </c>
      <c r="J606" s="140">
        <v>0.2676</v>
      </c>
      <c r="K606" s="19">
        <v>1.733</v>
      </c>
      <c r="L606" s="19">
        <v>0.26759900000000014</v>
      </c>
      <c r="M606" s="110">
        <v>31</v>
      </c>
      <c r="N606" s="114">
        <v>1.581</v>
      </c>
      <c r="O606" s="110">
        <v>56.73</v>
      </c>
      <c r="P606" s="19">
        <v>3.046401</v>
      </c>
      <c r="Q606" s="110">
        <v>20.584615384615386</v>
      </c>
      <c r="R606" s="110">
        <v>133.30769230769232</v>
      </c>
      <c r="S606" s="110">
        <v>20.584538461538475</v>
      </c>
      <c r="T606" s="19">
        <v>-9.999999998622222E-07</v>
      </c>
      <c r="U606" s="19">
        <v>-1.465401</v>
      </c>
      <c r="V606" s="110">
        <v>25.729999999999997</v>
      </c>
    </row>
    <row r="607" spans="1:22" ht="12.75">
      <c r="A607" s="50"/>
      <c r="B607" s="13">
        <v>115</v>
      </c>
      <c r="C607" s="107" t="s">
        <v>409</v>
      </c>
      <c r="D607" s="36">
        <v>21</v>
      </c>
      <c r="E607" s="36">
        <v>1987</v>
      </c>
      <c r="F607" s="109">
        <v>1070.16</v>
      </c>
      <c r="G607" s="109">
        <v>1070.16</v>
      </c>
      <c r="H607" s="114">
        <v>4.843</v>
      </c>
      <c r="I607" s="19">
        <v>4.843</v>
      </c>
      <c r="J607" s="140">
        <v>1.467848</v>
      </c>
      <c r="K607" s="19">
        <v>2.3440000000000003</v>
      </c>
      <c r="L607" s="19">
        <v>1.4678476000000003</v>
      </c>
      <c r="M607" s="110">
        <v>49</v>
      </c>
      <c r="N607" s="114">
        <v>2.4989999999999997</v>
      </c>
      <c r="O607" s="110">
        <v>62.852</v>
      </c>
      <c r="P607" s="19">
        <v>3.3751523999999997</v>
      </c>
      <c r="Q607" s="110">
        <v>69.8975238095238</v>
      </c>
      <c r="R607" s="110">
        <v>111.61904761904763</v>
      </c>
      <c r="S607" s="110">
        <v>69.89750476190477</v>
      </c>
      <c r="T607" s="19">
        <v>-3.9999999978945766E-07</v>
      </c>
      <c r="U607" s="19">
        <v>-0.8761524</v>
      </c>
      <c r="V607" s="110">
        <v>13.851999999999997</v>
      </c>
    </row>
    <row r="608" spans="1:22" ht="12.75">
      <c r="A608" s="50"/>
      <c r="B608" s="13">
        <v>116</v>
      </c>
      <c r="C608" s="107" t="s">
        <v>423</v>
      </c>
      <c r="D608" s="36">
        <v>20</v>
      </c>
      <c r="E608" s="36">
        <v>1972</v>
      </c>
      <c r="F608" s="19">
        <v>1003.87</v>
      </c>
      <c r="G608" s="19">
        <v>1003.87</v>
      </c>
      <c r="H608" s="114">
        <v>5.292</v>
      </c>
      <c r="I608" s="19">
        <f>H608</f>
        <v>5.292</v>
      </c>
      <c r="J608" s="140">
        <v>2.2311</v>
      </c>
      <c r="K608" s="19">
        <f>I608-N608</f>
        <v>2.691</v>
      </c>
      <c r="L608" s="19">
        <f>I608-P608</f>
        <v>2.2311</v>
      </c>
      <c r="M608" s="110">
        <v>51</v>
      </c>
      <c r="N608" s="114">
        <f>M608*0.051</f>
        <v>2.601</v>
      </c>
      <c r="O608" s="114">
        <v>57</v>
      </c>
      <c r="P608" s="19">
        <f>O608*0.0537</f>
        <v>3.0608999999999997</v>
      </c>
      <c r="Q608" s="110">
        <f>J608*1000/D608</f>
        <v>111.55499999999999</v>
      </c>
      <c r="R608" s="110">
        <f>K608*1000/D608</f>
        <v>134.55</v>
      </c>
      <c r="S608" s="110">
        <f>L608*1000/D608</f>
        <v>111.55499999999999</v>
      </c>
      <c r="T608" s="19">
        <f>L608-J608</f>
        <v>0</v>
      </c>
      <c r="U608" s="19">
        <f>N608-P608</f>
        <v>-0.45989999999999975</v>
      </c>
      <c r="V608" s="110">
        <f>O608-M608</f>
        <v>6</v>
      </c>
    </row>
    <row r="609" spans="1:22" ht="12.75">
      <c r="A609" s="50"/>
      <c r="B609" s="13">
        <v>117</v>
      </c>
      <c r="C609" s="120" t="s">
        <v>430</v>
      </c>
      <c r="D609" s="121">
        <v>15</v>
      </c>
      <c r="E609" s="121">
        <v>1959</v>
      </c>
      <c r="F609" s="128">
        <v>638.43</v>
      </c>
      <c r="G609" s="128">
        <v>638.43</v>
      </c>
      <c r="H609" s="131">
        <v>3.759</v>
      </c>
      <c r="I609" s="111">
        <f>H609</f>
        <v>3.759</v>
      </c>
      <c r="J609" s="141">
        <v>0.038</v>
      </c>
      <c r="K609" s="111">
        <f>I609-N609</f>
        <v>2.484</v>
      </c>
      <c r="L609" s="111">
        <f>I609-P609</f>
        <v>0</v>
      </c>
      <c r="M609" s="142">
        <v>25</v>
      </c>
      <c r="N609" s="131">
        <f>M609*0.051</f>
        <v>1.275</v>
      </c>
      <c r="O609" s="132">
        <v>70</v>
      </c>
      <c r="P609" s="111">
        <f>O609*0.0537</f>
        <v>3.759</v>
      </c>
      <c r="Q609" s="132">
        <f>J609*1000/D609</f>
        <v>2.533333333333333</v>
      </c>
      <c r="R609" s="132">
        <f>K609*1000/D609</f>
        <v>165.6</v>
      </c>
      <c r="S609" s="132">
        <f>L609*1000/D609</f>
        <v>0</v>
      </c>
      <c r="T609" s="111">
        <f>L609-J609</f>
        <v>-0.038</v>
      </c>
      <c r="U609" s="111">
        <f>N609-P609</f>
        <v>-2.484</v>
      </c>
      <c r="V609" s="132">
        <f>O609-M609</f>
        <v>45</v>
      </c>
    </row>
    <row r="610" spans="1:22" ht="12.75">
      <c r="A610" s="50"/>
      <c r="B610" s="13">
        <v>118</v>
      </c>
      <c r="C610" s="72" t="s">
        <v>431</v>
      </c>
      <c r="D610" s="71">
        <v>13</v>
      </c>
      <c r="E610" s="71">
        <v>1959</v>
      </c>
      <c r="F610" s="133">
        <v>562.28</v>
      </c>
      <c r="G610" s="133">
        <v>562.28</v>
      </c>
      <c r="H610" s="131">
        <v>3.772</v>
      </c>
      <c r="I610" s="111">
        <f>H610</f>
        <v>3.772</v>
      </c>
      <c r="J610" s="140">
        <v>1.92</v>
      </c>
      <c r="K610" s="111">
        <f>I610-N610</f>
        <v>2.497</v>
      </c>
      <c r="L610" s="111">
        <f>I610-P610</f>
        <v>2.8212952</v>
      </c>
      <c r="M610" s="132">
        <v>25</v>
      </c>
      <c r="N610" s="131">
        <f>M610*0.051</f>
        <v>1.275</v>
      </c>
      <c r="O610" s="132">
        <v>17.704</v>
      </c>
      <c r="P610" s="111">
        <f>O610*0.0537</f>
        <v>0.9507048</v>
      </c>
      <c r="Q610" s="132">
        <f>J610*1000/D610</f>
        <v>147.69230769230768</v>
      </c>
      <c r="R610" s="132">
        <f>K610*1000/D610</f>
        <v>192.07692307692307</v>
      </c>
      <c r="S610" s="132">
        <f>L610*1000/D610</f>
        <v>217.02270769230765</v>
      </c>
      <c r="T610" s="111">
        <f>L610-J610</f>
        <v>0.9012951999999999</v>
      </c>
      <c r="U610" s="111">
        <f>N610-P610</f>
        <v>0.3242951999999999</v>
      </c>
      <c r="V610" s="132">
        <f>O610-M610</f>
        <v>-7.295999999999999</v>
      </c>
    </row>
    <row r="611" spans="1:22" ht="12.75">
      <c r="A611" s="50"/>
      <c r="B611" s="13">
        <v>119</v>
      </c>
      <c r="C611" s="72" t="s">
        <v>432</v>
      </c>
      <c r="D611" s="71">
        <v>12</v>
      </c>
      <c r="E611" s="71">
        <v>1960</v>
      </c>
      <c r="F611" s="111">
        <v>522.49</v>
      </c>
      <c r="G611" s="111">
        <v>522.49</v>
      </c>
      <c r="H611" s="131">
        <v>3.662</v>
      </c>
      <c r="I611" s="111">
        <f>H611</f>
        <v>3.662</v>
      </c>
      <c r="J611" s="140">
        <v>1.6214</v>
      </c>
      <c r="K611" s="111">
        <f>I611-N611</f>
        <v>2.081</v>
      </c>
      <c r="L611" s="111">
        <f>I611-P611</f>
        <v>1.6214</v>
      </c>
      <c r="M611" s="111">
        <v>31</v>
      </c>
      <c r="N611" s="131">
        <f>M611*0.051</f>
        <v>1.581</v>
      </c>
      <c r="O611" s="131">
        <v>38</v>
      </c>
      <c r="P611" s="111">
        <f>O611*0.0537</f>
        <v>2.0406</v>
      </c>
      <c r="Q611" s="132">
        <f>J611*1000/D611</f>
        <v>135.11666666666665</v>
      </c>
      <c r="R611" s="132">
        <f>K611*1000/D611</f>
        <v>173.41666666666666</v>
      </c>
      <c r="S611" s="132">
        <f>L611*1000/D611</f>
        <v>135.11666666666665</v>
      </c>
      <c r="T611" s="111">
        <f>L611-J611</f>
        <v>0</v>
      </c>
      <c r="U611" s="111">
        <f>N611-P611</f>
        <v>-0.4596</v>
      </c>
      <c r="V611" s="132">
        <f>O611-M611</f>
        <v>7</v>
      </c>
    </row>
    <row r="612" spans="1:22" ht="12.75">
      <c r="A612" s="50"/>
      <c r="B612" s="13">
        <v>120</v>
      </c>
      <c r="C612" s="72" t="s">
        <v>433</v>
      </c>
      <c r="D612" s="71">
        <v>11</v>
      </c>
      <c r="E612" s="71">
        <v>1961</v>
      </c>
      <c r="F612" s="111">
        <v>526.5</v>
      </c>
      <c r="G612" s="111">
        <v>526.5</v>
      </c>
      <c r="H612" s="131">
        <v>3.149</v>
      </c>
      <c r="I612" s="111">
        <f>H612</f>
        <v>3.149</v>
      </c>
      <c r="J612" s="140">
        <v>1.76</v>
      </c>
      <c r="K612" s="111">
        <f>I612-N612</f>
        <v>2.0183299999999997</v>
      </c>
      <c r="L612" s="111">
        <f>I612-P612</f>
        <v>2.1824000000000003</v>
      </c>
      <c r="M612" s="111">
        <v>22.17</v>
      </c>
      <c r="N612" s="131">
        <f>M612*0.051</f>
        <v>1.13067</v>
      </c>
      <c r="O612" s="131">
        <v>18</v>
      </c>
      <c r="P612" s="111">
        <f>O612*0.0537</f>
        <v>0.9665999999999999</v>
      </c>
      <c r="Q612" s="132">
        <f>J612*1000/D612</f>
        <v>160</v>
      </c>
      <c r="R612" s="132">
        <f>K612*1000/D612</f>
        <v>183.48454545454544</v>
      </c>
      <c r="S612" s="132">
        <f>L612*1000/D612</f>
        <v>198.40000000000006</v>
      </c>
      <c r="T612" s="111">
        <f>L612-J612</f>
        <v>0.42240000000000033</v>
      </c>
      <c r="U612" s="111">
        <f>N612-P612</f>
        <v>0.16407000000000016</v>
      </c>
      <c r="V612" s="132">
        <f>O612-M612</f>
        <v>-4.170000000000002</v>
      </c>
    </row>
    <row r="613" spans="1:22" ht="12.75">
      <c r="A613" s="50"/>
      <c r="B613" s="13">
        <v>121</v>
      </c>
      <c r="C613" s="72" t="s">
        <v>437</v>
      </c>
      <c r="D613" s="71">
        <v>25</v>
      </c>
      <c r="E613" s="71">
        <v>1968</v>
      </c>
      <c r="F613" s="111">
        <v>1035.71</v>
      </c>
      <c r="G613" s="111">
        <v>1035.71</v>
      </c>
      <c r="H613" s="131">
        <v>6.964</v>
      </c>
      <c r="I613" s="111">
        <v>6.964</v>
      </c>
      <c r="J613" s="140">
        <v>3.705</v>
      </c>
      <c r="K613" s="111">
        <v>4.60066</v>
      </c>
      <c r="L613" s="111">
        <v>4.179547600000001</v>
      </c>
      <c r="M613" s="111">
        <v>46.34</v>
      </c>
      <c r="N613" s="131">
        <v>2.36334</v>
      </c>
      <c r="O613" s="131">
        <v>51.852</v>
      </c>
      <c r="P613" s="111">
        <v>2.7844523999999997</v>
      </c>
      <c r="Q613" s="132">
        <v>148.2</v>
      </c>
      <c r="R613" s="132">
        <v>184.02640000000002</v>
      </c>
      <c r="S613" s="132">
        <v>167.18190400000003</v>
      </c>
      <c r="T613" s="111">
        <v>0.47454760000000107</v>
      </c>
      <c r="U613" s="111">
        <v>-0.4211123999999997</v>
      </c>
      <c r="V613" s="132">
        <v>5.511999999999993</v>
      </c>
    </row>
    <row r="614" spans="1:22" ht="12.75">
      <c r="A614" s="50"/>
      <c r="B614" s="13">
        <v>122</v>
      </c>
      <c r="C614" s="72" t="s">
        <v>438</v>
      </c>
      <c r="D614" s="71">
        <v>24</v>
      </c>
      <c r="E614" s="71">
        <v>1968</v>
      </c>
      <c r="F614" s="111">
        <v>1023.47</v>
      </c>
      <c r="G614" s="111">
        <v>1023.47</v>
      </c>
      <c r="H614" s="131">
        <v>6.195</v>
      </c>
      <c r="I614" s="111">
        <v>6.195</v>
      </c>
      <c r="J614" s="140">
        <v>3.6174</v>
      </c>
      <c r="K614" s="111">
        <v>4.1242980000000005</v>
      </c>
      <c r="L614" s="111">
        <v>3.6174000000000004</v>
      </c>
      <c r="M614" s="111">
        <v>40.602</v>
      </c>
      <c r="N614" s="131">
        <v>2.070702</v>
      </c>
      <c r="O614" s="131">
        <v>48</v>
      </c>
      <c r="P614" s="111">
        <v>2.5776</v>
      </c>
      <c r="Q614" s="132">
        <v>150.725</v>
      </c>
      <c r="R614" s="132">
        <v>171.84575000000004</v>
      </c>
      <c r="S614" s="132">
        <v>150.72500000000002</v>
      </c>
      <c r="T614" s="111">
        <v>0</v>
      </c>
      <c r="U614" s="111">
        <v>-0.5068980000000001</v>
      </c>
      <c r="V614" s="132">
        <v>7.398000000000003</v>
      </c>
    </row>
    <row r="615" spans="1:22" ht="12.75">
      <c r="A615" s="50"/>
      <c r="B615" s="13">
        <v>123</v>
      </c>
      <c r="C615" s="107" t="s">
        <v>439</v>
      </c>
      <c r="D615" s="36">
        <v>24</v>
      </c>
      <c r="E615" s="36">
        <v>1964</v>
      </c>
      <c r="F615" s="19">
        <v>1103</v>
      </c>
      <c r="G615" s="19">
        <v>1103</v>
      </c>
      <c r="H615" s="114">
        <v>5.9634</v>
      </c>
      <c r="I615" s="19">
        <v>5.9634</v>
      </c>
      <c r="J615" s="143">
        <v>2.2581</v>
      </c>
      <c r="K615" s="19">
        <v>3.225312</v>
      </c>
      <c r="L615" s="19">
        <v>2.2581</v>
      </c>
      <c r="M615" s="19">
        <v>53.688</v>
      </c>
      <c r="N615" s="114">
        <v>2.738088</v>
      </c>
      <c r="O615" s="114">
        <v>69</v>
      </c>
      <c r="P615" s="111">
        <v>3.7053</v>
      </c>
      <c r="Q615" s="110">
        <v>94.08750000000002</v>
      </c>
      <c r="R615" s="110">
        <v>134.388</v>
      </c>
      <c r="S615" s="110">
        <v>94.08750000000002</v>
      </c>
      <c r="T615" s="19">
        <v>0</v>
      </c>
      <c r="U615" s="19">
        <v>-0.967212</v>
      </c>
      <c r="V615" s="110">
        <v>15.311999999999998</v>
      </c>
    </row>
    <row r="616" spans="1:22" ht="12.75">
      <c r="A616" s="50"/>
      <c r="B616" s="13">
        <v>124</v>
      </c>
      <c r="C616" s="35" t="s">
        <v>443</v>
      </c>
      <c r="D616" s="109">
        <v>12</v>
      </c>
      <c r="E616" s="109">
        <v>1960</v>
      </c>
      <c r="F616" s="109">
        <v>535.97</v>
      </c>
      <c r="G616" s="109">
        <v>400.83</v>
      </c>
      <c r="H616" s="109">
        <v>2.825</v>
      </c>
      <c r="I616" s="19">
        <f>H616</f>
        <v>2.825</v>
      </c>
      <c r="J616" s="109">
        <v>1.84</v>
      </c>
      <c r="K616" s="19">
        <f>I616-N616</f>
        <v>2.2640000000000002</v>
      </c>
      <c r="L616" s="109">
        <v>2.111</v>
      </c>
      <c r="M616" s="109">
        <v>11</v>
      </c>
      <c r="N616" s="114">
        <f>M616*0.051</f>
        <v>0.5609999999999999</v>
      </c>
      <c r="O616" s="109">
        <v>14</v>
      </c>
      <c r="P616" s="19">
        <f>O616*0.051</f>
        <v>0.714</v>
      </c>
      <c r="Q616" s="110">
        <f>J616*1000/D616</f>
        <v>153.33333333333334</v>
      </c>
      <c r="R616" s="110">
        <f>K616*1000/D616</f>
        <v>188.6666666666667</v>
      </c>
      <c r="S616" s="110">
        <f>L616*1000/D616</f>
        <v>175.91666666666666</v>
      </c>
      <c r="T616" s="19">
        <f>L616-J616</f>
        <v>0.27100000000000013</v>
      </c>
      <c r="U616" s="19">
        <f>N616-P616</f>
        <v>-0.15300000000000002</v>
      </c>
      <c r="V616" s="110">
        <f>O616-M616</f>
        <v>3</v>
      </c>
    </row>
    <row r="617" spans="1:22" ht="12.75">
      <c r="A617" s="50"/>
      <c r="B617" s="13">
        <v>125</v>
      </c>
      <c r="C617" s="35" t="s">
        <v>446</v>
      </c>
      <c r="D617" s="109">
        <v>23</v>
      </c>
      <c r="E617" s="109">
        <v>1969</v>
      </c>
      <c r="F617" s="109">
        <v>1137.96</v>
      </c>
      <c r="G617" s="109">
        <v>964.42</v>
      </c>
      <c r="H617" s="109">
        <v>6.088</v>
      </c>
      <c r="I617" s="19">
        <v>6.088</v>
      </c>
      <c r="J617" s="109">
        <v>3.68</v>
      </c>
      <c r="K617" s="19">
        <v>4.405</v>
      </c>
      <c r="L617" s="114">
        <v>4.817284</v>
      </c>
      <c r="M617" s="109">
        <v>33</v>
      </c>
      <c r="N617" s="114">
        <v>1.6829999999999998</v>
      </c>
      <c r="O617" s="109">
        <v>25</v>
      </c>
      <c r="P617" s="19">
        <v>1.275</v>
      </c>
      <c r="Q617" s="110">
        <v>160</v>
      </c>
      <c r="R617" s="110">
        <v>191.52173913043478</v>
      </c>
      <c r="S617" s="110">
        <v>209.4471304347826</v>
      </c>
      <c r="T617" s="19">
        <v>1.1372839999999997</v>
      </c>
      <c r="U617" s="19">
        <v>0.4079999999999999</v>
      </c>
      <c r="V617" s="110">
        <v>-8</v>
      </c>
    </row>
    <row r="618" spans="1:22" ht="12.75">
      <c r="A618" s="50"/>
      <c r="B618" s="13">
        <v>126</v>
      </c>
      <c r="C618" s="35" t="s">
        <v>447</v>
      </c>
      <c r="D618" s="109">
        <v>45</v>
      </c>
      <c r="E618" s="109">
        <v>1972</v>
      </c>
      <c r="F618" s="109">
        <v>1840.92</v>
      </c>
      <c r="G618" s="109">
        <v>1840.92</v>
      </c>
      <c r="H618" s="109">
        <v>11.396</v>
      </c>
      <c r="I618" s="19">
        <v>11.396</v>
      </c>
      <c r="J618" s="109">
        <v>7.2</v>
      </c>
      <c r="K618" s="19">
        <v>8.336000000000002</v>
      </c>
      <c r="L618" s="114">
        <v>8.4023</v>
      </c>
      <c r="M618" s="109">
        <v>60</v>
      </c>
      <c r="N618" s="114">
        <v>3.0599999999999996</v>
      </c>
      <c r="O618" s="109">
        <v>58.7</v>
      </c>
      <c r="P618" s="19">
        <v>2.9937</v>
      </c>
      <c r="Q618" s="110">
        <v>160</v>
      </c>
      <c r="R618" s="110">
        <v>185.2444444444445</v>
      </c>
      <c r="S618" s="110">
        <v>186.7177777777778</v>
      </c>
      <c r="T618" s="19">
        <v>1.2023000000000001</v>
      </c>
      <c r="U618" s="19">
        <v>0.06629999999999958</v>
      </c>
      <c r="V618" s="110">
        <v>-1.2999999999999972</v>
      </c>
    </row>
    <row r="619" spans="1:22" ht="12.75">
      <c r="A619" s="50"/>
      <c r="B619" s="13">
        <v>127</v>
      </c>
      <c r="C619" s="35" t="s">
        <v>448</v>
      </c>
      <c r="D619" s="109">
        <v>22</v>
      </c>
      <c r="E619" s="109">
        <v>1970</v>
      </c>
      <c r="F619" s="110">
        <v>1095.22</v>
      </c>
      <c r="G619" s="110">
        <v>947.22</v>
      </c>
      <c r="H619" s="109">
        <v>6.504</v>
      </c>
      <c r="I619" s="19">
        <v>6.504</v>
      </c>
      <c r="J619" s="109">
        <v>3.52</v>
      </c>
      <c r="K619" s="19">
        <v>5.076</v>
      </c>
      <c r="L619" s="114">
        <v>4.9995</v>
      </c>
      <c r="M619" s="109">
        <v>28</v>
      </c>
      <c r="N619" s="114">
        <v>1.428</v>
      </c>
      <c r="O619" s="109">
        <v>29.5</v>
      </c>
      <c r="P619" s="19">
        <v>1.5045</v>
      </c>
      <c r="Q619" s="110">
        <v>160</v>
      </c>
      <c r="R619" s="110">
        <v>230.72727272727272</v>
      </c>
      <c r="S619" s="110">
        <v>227.25</v>
      </c>
      <c r="T619" s="19">
        <v>1.4795000000000003</v>
      </c>
      <c r="U619" s="19">
        <v>-0.07650000000000001</v>
      </c>
      <c r="V619" s="110">
        <v>1.5</v>
      </c>
    </row>
    <row r="620" spans="1:22" ht="12.75">
      <c r="A620" s="50"/>
      <c r="B620" s="13">
        <v>128</v>
      </c>
      <c r="C620" s="35" t="s">
        <v>452</v>
      </c>
      <c r="D620" s="109">
        <v>24</v>
      </c>
      <c r="E620" s="109">
        <v>1964</v>
      </c>
      <c r="F620" s="109">
        <v>1114.14</v>
      </c>
      <c r="G620" s="109">
        <v>954.2</v>
      </c>
      <c r="H620" s="109">
        <v>5.623</v>
      </c>
      <c r="I620" s="19">
        <f>H620</f>
        <v>5.623</v>
      </c>
      <c r="J620" s="109">
        <v>3.84</v>
      </c>
      <c r="K620" s="19">
        <f>I620-N620</f>
        <v>4.348000000000001</v>
      </c>
      <c r="L620" s="109">
        <v>4.399</v>
      </c>
      <c r="M620" s="109">
        <v>25</v>
      </c>
      <c r="N620" s="114">
        <f>M620*0.051</f>
        <v>1.275</v>
      </c>
      <c r="O620" s="109">
        <v>24</v>
      </c>
      <c r="P620" s="19">
        <f>O620*0.051</f>
        <v>1.224</v>
      </c>
      <c r="Q620" s="110">
        <f>J620*1000/D620</f>
        <v>160</v>
      </c>
      <c r="R620" s="110">
        <f>K620*1000/D620</f>
        <v>181.1666666666667</v>
      </c>
      <c r="S620" s="110">
        <f>L620*1000/D620</f>
        <v>183.29166666666666</v>
      </c>
      <c r="T620" s="19">
        <f>L620-J620</f>
        <v>0.5590000000000002</v>
      </c>
      <c r="U620" s="19">
        <f>N620-P620</f>
        <v>0.050999999999999934</v>
      </c>
      <c r="V620" s="110">
        <f>O620-M620</f>
        <v>-1</v>
      </c>
    </row>
    <row r="621" spans="1:22" ht="12.75">
      <c r="A621" s="50"/>
      <c r="B621" s="13">
        <v>129</v>
      </c>
      <c r="C621" s="35" t="s">
        <v>453</v>
      </c>
      <c r="D621" s="109">
        <v>12</v>
      </c>
      <c r="E621" s="109">
        <v>1958</v>
      </c>
      <c r="F621" s="109">
        <v>693.99</v>
      </c>
      <c r="G621" s="109">
        <v>262.18</v>
      </c>
      <c r="H621" s="109">
        <v>2.298</v>
      </c>
      <c r="I621" s="19">
        <f>H621</f>
        <v>2.298</v>
      </c>
      <c r="J621" s="109">
        <v>1.45</v>
      </c>
      <c r="K621" s="19">
        <f>I621-N621</f>
        <v>1.941</v>
      </c>
      <c r="L621" s="109">
        <v>1.941</v>
      </c>
      <c r="M621" s="109">
        <v>7</v>
      </c>
      <c r="N621" s="114">
        <f>M621*0.051</f>
        <v>0.357</v>
      </c>
      <c r="O621" s="109">
        <v>7</v>
      </c>
      <c r="P621" s="19">
        <f>O621*0.051</f>
        <v>0.357</v>
      </c>
      <c r="Q621" s="110">
        <f>J621*1000/D621</f>
        <v>120.83333333333333</v>
      </c>
      <c r="R621" s="110">
        <f>K621*1000/D621</f>
        <v>161.75</v>
      </c>
      <c r="S621" s="110">
        <f>L621*1000/D621</f>
        <v>161.75</v>
      </c>
      <c r="T621" s="19">
        <f>L621-J621</f>
        <v>0.4910000000000001</v>
      </c>
      <c r="U621" s="19">
        <f>N621-P621</f>
        <v>0</v>
      </c>
      <c r="V621" s="110">
        <f>O621-M621</f>
        <v>0</v>
      </c>
    </row>
    <row r="622" spans="1:22" ht="12.75">
      <c r="A622" s="50"/>
      <c r="B622" s="13">
        <v>130</v>
      </c>
      <c r="C622" s="115" t="s">
        <v>491</v>
      </c>
      <c r="D622" s="116">
        <v>15</v>
      </c>
      <c r="E622" s="121" t="s">
        <v>25</v>
      </c>
      <c r="F622" s="144">
        <v>955.66</v>
      </c>
      <c r="G622" s="144">
        <v>646.5</v>
      </c>
      <c r="H622" s="144">
        <v>4.01</v>
      </c>
      <c r="I622" s="111">
        <f>H622</f>
        <v>4.01</v>
      </c>
      <c r="J622" s="131">
        <v>2.01</v>
      </c>
      <c r="K622" s="111">
        <f>I622-N622</f>
        <v>2.5290799999999996</v>
      </c>
      <c r="L622" s="111">
        <f>I622-P622</f>
        <v>3.0421129999999996</v>
      </c>
      <c r="M622" s="144">
        <v>28</v>
      </c>
      <c r="N622" s="131">
        <f>M622*0.05289</f>
        <v>1.48092</v>
      </c>
      <c r="O622" s="144">
        <v>18.3</v>
      </c>
      <c r="P622" s="111">
        <f>O622*0.05289</f>
        <v>0.967887</v>
      </c>
      <c r="Q622" s="132">
        <f>J622*1000/D622</f>
        <v>133.99999999999997</v>
      </c>
      <c r="R622" s="132">
        <f>K622*1000/D622</f>
        <v>168.6053333333333</v>
      </c>
      <c r="S622" s="132">
        <f>L622*1000/D622</f>
        <v>202.8075333333333</v>
      </c>
      <c r="T622" s="111">
        <f>L622-J622</f>
        <v>1.0321129999999998</v>
      </c>
      <c r="U622" s="111">
        <f>N622-P622</f>
        <v>0.513033</v>
      </c>
      <c r="V622" s="132">
        <f>O622-M622</f>
        <v>-9.7</v>
      </c>
    </row>
    <row r="623" spans="1:22" ht="12.75">
      <c r="A623" s="50"/>
      <c r="B623" s="13">
        <v>131</v>
      </c>
      <c r="C623" s="115" t="s">
        <v>492</v>
      </c>
      <c r="D623" s="116">
        <v>10</v>
      </c>
      <c r="E623" s="121" t="s">
        <v>25</v>
      </c>
      <c r="F623" s="144">
        <v>908.69</v>
      </c>
      <c r="G623" s="144">
        <v>506.57</v>
      </c>
      <c r="H623" s="144">
        <v>2.42</v>
      </c>
      <c r="I623" s="111">
        <f>H623</f>
        <v>2.42</v>
      </c>
      <c r="J623" s="131">
        <v>1.45</v>
      </c>
      <c r="K623" s="111">
        <f>I623-N623</f>
        <v>2.04977</v>
      </c>
      <c r="L623" s="111">
        <f>I623-P623</f>
        <v>2.086793</v>
      </c>
      <c r="M623" s="144">
        <v>7</v>
      </c>
      <c r="N623" s="131">
        <f>M623*0.05289</f>
        <v>0.37023</v>
      </c>
      <c r="O623" s="144">
        <v>6.3</v>
      </c>
      <c r="P623" s="111">
        <f>O623*0.05289</f>
        <v>0.333207</v>
      </c>
      <c r="Q623" s="132">
        <f>J623*1000/D623</f>
        <v>145</v>
      </c>
      <c r="R623" s="132">
        <f>K623*1000/D623</f>
        <v>204.977</v>
      </c>
      <c r="S623" s="132">
        <f>L623*1000/D623</f>
        <v>208.6793</v>
      </c>
      <c r="T623" s="111">
        <f>L623-J623</f>
        <v>0.6367930000000002</v>
      </c>
      <c r="U623" s="111">
        <f>N623-P623</f>
        <v>0.03702300000000003</v>
      </c>
      <c r="V623" s="132">
        <f>O623-M623</f>
        <v>-0.7000000000000002</v>
      </c>
    </row>
    <row r="624" spans="1:22" ht="12.75">
      <c r="A624" s="50"/>
      <c r="B624" s="13">
        <v>132</v>
      </c>
      <c r="C624" s="115" t="s">
        <v>493</v>
      </c>
      <c r="D624" s="116">
        <v>30</v>
      </c>
      <c r="E624" s="121" t="s">
        <v>25</v>
      </c>
      <c r="F624" s="144">
        <v>2532.72</v>
      </c>
      <c r="G624" s="144">
        <v>2532.72</v>
      </c>
      <c r="H624" s="144">
        <v>10.7</v>
      </c>
      <c r="I624" s="19">
        <f>H624</f>
        <v>10.7</v>
      </c>
      <c r="J624" s="114">
        <v>4.96</v>
      </c>
      <c r="K624" s="19">
        <f>I624-N624</f>
        <v>6.839029999999999</v>
      </c>
      <c r="L624" s="19">
        <f>I624-P624</f>
        <v>6.400042999999999</v>
      </c>
      <c r="M624" s="144">
        <v>73</v>
      </c>
      <c r="N624" s="131">
        <f>M624*0.05289</f>
        <v>3.86097</v>
      </c>
      <c r="O624" s="144">
        <v>81.3</v>
      </c>
      <c r="P624" s="111">
        <f>O624*0.05289</f>
        <v>4.299957</v>
      </c>
      <c r="Q624" s="110">
        <f>J624*1000/D624</f>
        <v>165.33333333333334</v>
      </c>
      <c r="R624" s="110">
        <f>K624*1000/D624</f>
        <v>227.96766666666662</v>
      </c>
      <c r="S624" s="110">
        <f>L624*1000/D624</f>
        <v>213.33476666666667</v>
      </c>
      <c r="T624" s="19">
        <f>L624-J624</f>
        <v>1.4400429999999993</v>
      </c>
      <c r="U624" s="19">
        <f>N624-P624</f>
        <v>-0.438987</v>
      </c>
      <c r="V624" s="110">
        <f>O624-M624</f>
        <v>8.299999999999997</v>
      </c>
    </row>
    <row r="625" spans="1:22" ht="12.75">
      <c r="A625" s="50"/>
      <c r="B625" s="13">
        <v>133</v>
      </c>
      <c r="C625" s="120" t="s">
        <v>523</v>
      </c>
      <c r="D625" s="123">
        <v>22</v>
      </c>
      <c r="E625" s="123" t="s">
        <v>25</v>
      </c>
      <c r="F625" s="138">
        <v>1213.8</v>
      </c>
      <c r="G625" s="138">
        <v>1213.8</v>
      </c>
      <c r="H625" s="114">
        <v>6.406</v>
      </c>
      <c r="I625" s="114">
        <v>6.406</v>
      </c>
      <c r="J625" s="135">
        <v>3.52</v>
      </c>
      <c r="K625" s="114">
        <v>4.468</v>
      </c>
      <c r="L625" s="114">
        <v>4.2946</v>
      </c>
      <c r="M625" s="19">
        <v>38</v>
      </c>
      <c r="N625" s="114">
        <v>1.938</v>
      </c>
      <c r="O625" s="19">
        <v>41.4</v>
      </c>
      <c r="P625" s="114">
        <v>2.1113999999999997</v>
      </c>
      <c r="Q625" s="110">
        <v>160</v>
      </c>
      <c r="R625" s="110">
        <v>203.0909090909091</v>
      </c>
      <c r="S625" s="110">
        <v>195.20909090909092</v>
      </c>
      <c r="T625" s="19">
        <v>0.7746</v>
      </c>
      <c r="U625" s="19">
        <v>-0.17339999999999978</v>
      </c>
      <c r="V625" s="110">
        <v>3.3999999999999986</v>
      </c>
    </row>
    <row r="626" spans="1:22" ht="12.75">
      <c r="A626" s="50"/>
      <c r="B626" s="13">
        <v>134</v>
      </c>
      <c r="C626" s="107" t="s">
        <v>524</v>
      </c>
      <c r="D626" s="36">
        <v>22</v>
      </c>
      <c r="E626" s="123" t="s">
        <v>25</v>
      </c>
      <c r="F626" s="19">
        <v>1176.81</v>
      </c>
      <c r="G626" s="19">
        <v>1176.81</v>
      </c>
      <c r="H626" s="114">
        <v>6.396</v>
      </c>
      <c r="I626" s="114">
        <v>6.396</v>
      </c>
      <c r="J626" s="114">
        <v>3.36</v>
      </c>
      <c r="K626" s="114">
        <v>4.101</v>
      </c>
      <c r="L626" s="114">
        <v>4.152</v>
      </c>
      <c r="M626" s="19">
        <v>45</v>
      </c>
      <c r="N626" s="114">
        <v>2.295</v>
      </c>
      <c r="O626" s="145">
        <v>44</v>
      </c>
      <c r="P626" s="114">
        <v>2.2439999999999998</v>
      </c>
      <c r="Q626" s="110">
        <v>152.72727272727272</v>
      </c>
      <c r="R626" s="110">
        <v>186.4090909090909</v>
      </c>
      <c r="S626" s="110">
        <v>188.72727272727272</v>
      </c>
      <c r="T626" s="19">
        <v>0.7920000000000003</v>
      </c>
      <c r="U626" s="19">
        <v>0.051000000000000156</v>
      </c>
      <c r="V626" s="110">
        <v>-1</v>
      </c>
    </row>
    <row r="627" spans="1:22" ht="12.75">
      <c r="A627" s="50"/>
      <c r="B627" s="13">
        <v>135</v>
      </c>
      <c r="C627" s="107" t="s">
        <v>525</v>
      </c>
      <c r="D627" s="36">
        <v>20</v>
      </c>
      <c r="E627" s="123" t="s">
        <v>25</v>
      </c>
      <c r="F627" s="19">
        <v>1057.54</v>
      </c>
      <c r="G627" s="19">
        <v>1057.54</v>
      </c>
      <c r="H627" s="114">
        <v>5.565</v>
      </c>
      <c r="I627" s="114">
        <v>5.565</v>
      </c>
      <c r="J627" s="114">
        <v>3.04</v>
      </c>
      <c r="K627" s="114">
        <v>4.035</v>
      </c>
      <c r="L627" s="114">
        <v>3.7902000000000005</v>
      </c>
      <c r="M627" s="19">
        <v>30</v>
      </c>
      <c r="N627" s="114">
        <v>1.5299999999999998</v>
      </c>
      <c r="O627" s="19">
        <v>34.8</v>
      </c>
      <c r="P627" s="114">
        <v>1.7747999999999997</v>
      </c>
      <c r="Q627" s="110">
        <v>152</v>
      </c>
      <c r="R627" s="110">
        <v>201.75</v>
      </c>
      <c r="S627" s="110">
        <v>189.51000000000002</v>
      </c>
      <c r="T627" s="19">
        <v>0.7502000000000004</v>
      </c>
      <c r="U627" s="19">
        <v>-0.2447999999999999</v>
      </c>
      <c r="V627" s="110">
        <v>4.799999999999997</v>
      </c>
    </row>
    <row r="628" spans="1:22" ht="12.75">
      <c r="A628" s="50"/>
      <c r="B628" s="13">
        <v>136</v>
      </c>
      <c r="C628" s="107" t="s">
        <v>526</v>
      </c>
      <c r="D628" s="36">
        <v>22</v>
      </c>
      <c r="E628" s="123" t="s">
        <v>25</v>
      </c>
      <c r="F628" s="19">
        <v>1205.61</v>
      </c>
      <c r="G628" s="19">
        <v>1205.61</v>
      </c>
      <c r="H628" s="114">
        <v>6.28</v>
      </c>
      <c r="I628" s="114">
        <v>6.28</v>
      </c>
      <c r="J628" s="114">
        <v>3.52</v>
      </c>
      <c r="K628" s="114">
        <v>4.852</v>
      </c>
      <c r="L628" s="114">
        <v>4.57558</v>
      </c>
      <c r="M628" s="19">
        <v>28</v>
      </c>
      <c r="N628" s="114">
        <v>1.428</v>
      </c>
      <c r="O628" s="19">
        <v>33.42</v>
      </c>
      <c r="P628" s="114">
        <v>1.70442</v>
      </c>
      <c r="Q628" s="110">
        <v>160</v>
      </c>
      <c r="R628" s="110">
        <v>220.54545454545453</v>
      </c>
      <c r="S628" s="110">
        <v>207.98090909090914</v>
      </c>
      <c r="T628" s="19">
        <v>1.0555800000000004</v>
      </c>
      <c r="U628" s="19">
        <v>-0.2764200000000001</v>
      </c>
      <c r="V628" s="110">
        <v>5.420000000000002</v>
      </c>
    </row>
    <row r="629" spans="1:22" ht="12.75">
      <c r="A629" s="50"/>
      <c r="B629" s="13">
        <v>137</v>
      </c>
      <c r="C629" s="120" t="s">
        <v>527</v>
      </c>
      <c r="D629" s="36">
        <v>22</v>
      </c>
      <c r="E629" s="123" t="s">
        <v>25</v>
      </c>
      <c r="F629" s="19">
        <v>1170.98</v>
      </c>
      <c r="G629" s="19">
        <v>1170.98</v>
      </c>
      <c r="H629" s="114">
        <v>5.95</v>
      </c>
      <c r="I629" s="114">
        <v>5.95</v>
      </c>
      <c r="J629" s="114">
        <v>3.52</v>
      </c>
      <c r="K629" s="114">
        <v>4.777</v>
      </c>
      <c r="L629" s="114">
        <v>4.3276900000000005</v>
      </c>
      <c r="M629" s="19">
        <v>23</v>
      </c>
      <c r="N629" s="114">
        <v>1.1729999999999998</v>
      </c>
      <c r="O629" s="19">
        <v>31.81</v>
      </c>
      <c r="P629" s="114">
        <v>1.62231</v>
      </c>
      <c r="Q629" s="110">
        <v>160</v>
      </c>
      <c r="R629" s="110">
        <v>217.13636363636363</v>
      </c>
      <c r="S629" s="110">
        <v>196.71318181818185</v>
      </c>
      <c r="T629" s="19">
        <v>0.8076900000000005</v>
      </c>
      <c r="U629" s="19">
        <v>-0.4493100000000001</v>
      </c>
      <c r="V629" s="110">
        <v>8.809999999999999</v>
      </c>
    </row>
    <row r="630" spans="1:22" ht="12.75">
      <c r="A630" s="50"/>
      <c r="B630" s="13">
        <v>138</v>
      </c>
      <c r="C630" s="120" t="s">
        <v>528</v>
      </c>
      <c r="D630" s="36">
        <v>22</v>
      </c>
      <c r="E630" s="123" t="s">
        <v>25</v>
      </c>
      <c r="F630" s="19">
        <v>1169.51</v>
      </c>
      <c r="G630" s="19">
        <v>1169.51</v>
      </c>
      <c r="H630" s="114">
        <v>6.132</v>
      </c>
      <c r="I630" s="114">
        <v>6.132</v>
      </c>
      <c r="J630" s="114">
        <v>3.52</v>
      </c>
      <c r="K630" s="114">
        <v>4.194</v>
      </c>
      <c r="L630" s="114">
        <v>4.3725</v>
      </c>
      <c r="M630" s="19">
        <v>38</v>
      </c>
      <c r="N630" s="114">
        <v>1.938</v>
      </c>
      <c r="O630" s="19">
        <v>34.5</v>
      </c>
      <c r="P630" s="114">
        <v>1.7594999999999998</v>
      </c>
      <c r="Q630" s="110">
        <v>160</v>
      </c>
      <c r="R630" s="110">
        <v>190.63636363636363</v>
      </c>
      <c r="S630" s="110">
        <v>198.75</v>
      </c>
      <c r="T630" s="19">
        <v>0.8524999999999996</v>
      </c>
      <c r="U630" s="19">
        <v>0.1785000000000001</v>
      </c>
      <c r="V630" s="110">
        <v>-3.5</v>
      </c>
    </row>
    <row r="631" spans="1:22" ht="12.75">
      <c r="A631" s="50"/>
      <c r="B631" s="13">
        <v>139</v>
      </c>
      <c r="C631" s="107" t="s">
        <v>529</v>
      </c>
      <c r="D631" s="36">
        <v>22</v>
      </c>
      <c r="E631" s="123" t="s">
        <v>25</v>
      </c>
      <c r="F631" s="19">
        <v>1183.74</v>
      </c>
      <c r="G631" s="19">
        <v>1183.74</v>
      </c>
      <c r="H631" s="114">
        <v>5.838</v>
      </c>
      <c r="I631" s="114">
        <v>5.838</v>
      </c>
      <c r="J631" s="114">
        <v>3.52</v>
      </c>
      <c r="K631" s="114">
        <v>4.002000000000001</v>
      </c>
      <c r="L631" s="114">
        <v>4.359</v>
      </c>
      <c r="M631" s="19">
        <v>36</v>
      </c>
      <c r="N631" s="114">
        <v>1.8359999999999999</v>
      </c>
      <c r="O631" s="19">
        <v>29</v>
      </c>
      <c r="P631" s="114">
        <v>1.4789999999999999</v>
      </c>
      <c r="Q631" s="110">
        <v>160</v>
      </c>
      <c r="R631" s="110">
        <v>181.90909090909093</v>
      </c>
      <c r="S631" s="110">
        <v>198.13636363636363</v>
      </c>
      <c r="T631" s="19">
        <v>0.839</v>
      </c>
      <c r="U631" s="19">
        <v>0.357</v>
      </c>
      <c r="V631" s="110">
        <v>-7</v>
      </c>
    </row>
    <row r="632" spans="1:22" ht="12.75">
      <c r="A632" s="50"/>
      <c r="B632" s="13">
        <v>140</v>
      </c>
      <c r="C632" s="107" t="s">
        <v>530</v>
      </c>
      <c r="D632" s="36">
        <v>20</v>
      </c>
      <c r="E632" s="123" t="s">
        <v>25</v>
      </c>
      <c r="F632" s="19">
        <v>1029.2</v>
      </c>
      <c r="G632" s="19">
        <v>865.72</v>
      </c>
      <c r="H632" s="114">
        <v>5.56</v>
      </c>
      <c r="I632" s="114">
        <v>5.56</v>
      </c>
      <c r="J632" s="114">
        <v>3.76</v>
      </c>
      <c r="K632" s="114">
        <v>4.438</v>
      </c>
      <c r="L632" s="114">
        <v>4.550199999999999</v>
      </c>
      <c r="M632" s="19">
        <v>22</v>
      </c>
      <c r="N632" s="114">
        <v>1.1219999999999999</v>
      </c>
      <c r="O632" s="19">
        <v>19.8</v>
      </c>
      <c r="P632" s="114">
        <v>1.0098</v>
      </c>
      <c r="Q632" s="110">
        <v>188</v>
      </c>
      <c r="R632" s="110">
        <v>221.9</v>
      </c>
      <c r="S632" s="110">
        <v>227.50999999999993</v>
      </c>
      <c r="T632" s="19">
        <v>0.7901999999999996</v>
      </c>
      <c r="U632" s="19">
        <v>0.11219999999999986</v>
      </c>
      <c r="V632" s="110">
        <v>-2.1999999999999993</v>
      </c>
    </row>
    <row r="633" spans="1:22" ht="12.75">
      <c r="A633" s="50"/>
      <c r="B633" s="13">
        <v>141</v>
      </c>
      <c r="C633" s="120" t="s">
        <v>531</v>
      </c>
      <c r="D633" s="36">
        <v>22</v>
      </c>
      <c r="E633" s="123" t="s">
        <v>25</v>
      </c>
      <c r="F633" s="19">
        <v>1222.74</v>
      </c>
      <c r="G633" s="19">
        <v>1222.74</v>
      </c>
      <c r="H633" s="114">
        <v>6.476</v>
      </c>
      <c r="I633" s="114">
        <v>6.476</v>
      </c>
      <c r="J633" s="114">
        <v>3.36</v>
      </c>
      <c r="K633" s="114">
        <v>4.130000000000001</v>
      </c>
      <c r="L633" s="114">
        <v>4.334</v>
      </c>
      <c r="M633" s="19">
        <v>46</v>
      </c>
      <c r="N633" s="114">
        <v>2.3459999999999996</v>
      </c>
      <c r="O633" s="19">
        <v>42</v>
      </c>
      <c r="P633" s="114">
        <v>2.142</v>
      </c>
      <c r="Q633" s="110">
        <v>152.72727272727272</v>
      </c>
      <c r="R633" s="110">
        <v>187.72727272727278</v>
      </c>
      <c r="S633" s="110">
        <v>197</v>
      </c>
      <c r="T633" s="19">
        <v>0.9739999999999998</v>
      </c>
      <c r="U633" s="19">
        <v>0.20399999999999974</v>
      </c>
      <c r="V633" s="110">
        <v>-4</v>
      </c>
    </row>
    <row r="634" spans="1:22" ht="12.75">
      <c r="A634" s="50"/>
      <c r="B634" s="13">
        <v>142</v>
      </c>
      <c r="C634" s="72" t="s">
        <v>533</v>
      </c>
      <c r="D634" s="121">
        <v>9</v>
      </c>
      <c r="E634" s="121" t="s">
        <v>25</v>
      </c>
      <c r="F634" s="128">
        <v>679.32</v>
      </c>
      <c r="G634" s="128">
        <v>519.08</v>
      </c>
      <c r="H634" s="131">
        <v>3.771</v>
      </c>
      <c r="I634" s="131">
        <v>3.771</v>
      </c>
      <c r="J634" s="129">
        <v>1.92</v>
      </c>
      <c r="K634" s="131">
        <v>3.159</v>
      </c>
      <c r="L634" s="131">
        <v>3.312</v>
      </c>
      <c r="M634" s="19">
        <v>12</v>
      </c>
      <c r="N634" s="131">
        <v>0.612</v>
      </c>
      <c r="O634" s="19">
        <v>9</v>
      </c>
      <c r="P634" s="131">
        <v>0.45899999999999996</v>
      </c>
      <c r="Q634" s="132">
        <v>213.33333333333334</v>
      </c>
      <c r="R634" s="132">
        <v>351</v>
      </c>
      <c r="S634" s="132">
        <v>368</v>
      </c>
      <c r="T634" s="19">
        <v>1.392</v>
      </c>
      <c r="U634" s="19">
        <v>0.15300000000000002</v>
      </c>
      <c r="V634" s="132">
        <v>-3</v>
      </c>
    </row>
    <row r="635" spans="1:22" ht="12.75">
      <c r="A635" s="50"/>
      <c r="B635" s="13">
        <v>143</v>
      </c>
      <c r="C635" s="72" t="s">
        <v>534</v>
      </c>
      <c r="D635" s="71">
        <v>40</v>
      </c>
      <c r="E635" s="121" t="s">
        <v>25</v>
      </c>
      <c r="F635" s="111">
        <v>2266.94</v>
      </c>
      <c r="G635" s="111">
        <v>2232.82</v>
      </c>
      <c r="H635" s="131">
        <v>10.01</v>
      </c>
      <c r="I635" s="131">
        <v>10.01</v>
      </c>
      <c r="J635" s="131">
        <v>6.32</v>
      </c>
      <c r="K635" s="131">
        <v>7.817</v>
      </c>
      <c r="L635" s="131">
        <v>8.174</v>
      </c>
      <c r="M635" s="111">
        <v>43</v>
      </c>
      <c r="N635" s="131">
        <v>2.193</v>
      </c>
      <c r="O635" s="111">
        <v>36</v>
      </c>
      <c r="P635" s="131">
        <v>1.8359999999999999</v>
      </c>
      <c r="Q635" s="132">
        <v>158</v>
      </c>
      <c r="R635" s="132">
        <v>195.425</v>
      </c>
      <c r="S635" s="132">
        <v>204.34999999999997</v>
      </c>
      <c r="T635" s="111">
        <v>1.8539999999999992</v>
      </c>
      <c r="U635" s="111">
        <v>0.3570000000000002</v>
      </c>
      <c r="V635" s="132">
        <v>-7</v>
      </c>
    </row>
    <row r="636" spans="1:22" ht="12.75">
      <c r="A636" s="50"/>
      <c r="B636" s="13">
        <v>144</v>
      </c>
      <c r="C636" s="72" t="s">
        <v>535</v>
      </c>
      <c r="D636" s="71">
        <v>32</v>
      </c>
      <c r="E636" s="121" t="s">
        <v>25</v>
      </c>
      <c r="F636" s="111">
        <v>1224.34</v>
      </c>
      <c r="G636" s="111">
        <v>1224.34</v>
      </c>
      <c r="H636" s="131">
        <v>8.585</v>
      </c>
      <c r="I636" s="131">
        <v>8.585</v>
      </c>
      <c r="J636" s="131">
        <v>5.04</v>
      </c>
      <c r="K636" s="131">
        <v>6.851000000000001</v>
      </c>
      <c r="L636" s="131">
        <v>7.004000000000001</v>
      </c>
      <c r="M636" s="111">
        <v>34</v>
      </c>
      <c r="N636" s="131">
        <v>1.734</v>
      </c>
      <c r="O636" s="111">
        <v>31</v>
      </c>
      <c r="P636" s="131">
        <v>1.581</v>
      </c>
      <c r="Q636" s="132">
        <v>157.5</v>
      </c>
      <c r="R636" s="132">
        <v>214.09375000000003</v>
      </c>
      <c r="S636" s="132">
        <v>218.87500000000003</v>
      </c>
      <c r="T636" s="111">
        <v>1.9640000000000013</v>
      </c>
      <c r="U636" s="111">
        <v>0.15300000000000002</v>
      </c>
      <c r="V636" s="132">
        <v>-3</v>
      </c>
    </row>
    <row r="637" spans="1:22" ht="12.75">
      <c r="A637" s="50"/>
      <c r="B637" s="13">
        <v>145</v>
      </c>
      <c r="C637" s="72" t="s">
        <v>536</v>
      </c>
      <c r="D637" s="71">
        <v>45</v>
      </c>
      <c r="E637" s="121" t="s">
        <v>25</v>
      </c>
      <c r="F637" s="111">
        <v>1903.57</v>
      </c>
      <c r="G637" s="111">
        <v>1903.57</v>
      </c>
      <c r="H637" s="131">
        <v>12.752</v>
      </c>
      <c r="I637" s="131">
        <v>12.752</v>
      </c>
      <c r="J637" s="131">
        <v>7.2</v>
      </c>
      <c r="K637" s="131">
        <v>10.151</v>
      </c>
      <c r="L637" s="131">
        <v>9.609380000000002</v>
      </c>
      <c r="M637" s="111">
        <v>51</v>
      </c>
      <c r="N637" s="131">
        <v>2.601</v>
      </c>
      <c r="O637" s="111">
        <v>61.62</v>
      </c>
      <c r="P637" s="131">
        <v>3.1426199999999995</v>
      </c>
      <c r="Q637" s="132">
        <v>160</v>
      </c>
      <c r="R637" s="132">
        <v>225.57777777777778</v>
      </c>
      <c r="S637" s="132">
        <v>213.5417777777778</v>
      </c>
      <c r="T637" s="111">
        <v>2.4093800000000014</v>
      </c>
      <c r="U637" s="111">
        <v>-0.5416199999999995</v>
      </c>
      <c r="V637" s="132">
        <v>10.619999999999997</v>
      </c>
    </row>
    <row r="638" spans="1:22" ht="12.75">
      <c r="A638" s="50"/>
      <c r="B638" s="13">
        <v>146</v>
      </c>
      <c r="C638" s="72" t="s">
        <v>537</v>
      </c>
      <c r="D638" s="71">
        <v>18</v>
      </c>
      <c r="E638" s="121" t="s">
        <v>25</v>
      </c>
      <c r="F638" s="111">
        <v>1002</v>
      </c>
      <c r="G638" s="111">
        <v>1002</v>
      </c>
      <c r="H638" s="131">
        <v>6.189</v>
      </c>
      <c r="I638" s="131">
        <v>6.189</v>
      </c>
      <c r="J638" s="131">
        <v>2.88</v>
      </c>
      <c r="K638" s="131">
        <v>4.2</v>
      </c>
      <c r="L638" s="131">
        <v>5.0925</v>
      </c>
      <c r="M638" s="111">
        <v>39</v>
      </c>
      <c r="N638" s="131">
        <v>1.9889999999999999</v>
      </c>
      <c r="O638" s="111">
        <v>21.5</v>
      </c>
      <c r="P638" s="131">
        <v>1.0965</v>
      </c>
      <c r="Q638" s="132">
        <v>160</v>
      </c>
      <c r="R638" s="132">
        <v>233.33333333333334</v>
      </c>
      <c r="S638" s="132">
        <v>282.9166666666667</v>
      </c>
      <c r="T638" s="111">
        <v>2.2125000000000004</v>
      </c>
      <c r="U638" s="111">
        <v>0.8924999999999998</v>
      </c>
      <c r="V638" s="132">
        <v>-17.5</v>
      </c>
    </row>
    <row r="639" spans="1:22" ht="12.75">
      <c r="A639" s="50"/>
      <c r="B639" s="13">
        <v>147</v>
      </c>
      <c r="C639" s="72" t="s">
        <v>538</v>
      </c>
      <c r="D639" s="71">
        <v>36</v>
      </c>
      <c r="E639" s="121" t="s">
        <v>25</v>
      </c>
      <c r="F639" s="111">
        <v>1540.77</v>
      </c>
      <c r="G639" s="111">
        <v>1469.64</v>
      </c>
      <c r="H639" s="131">
        <v>10.388</v>
      </c>
      <c r="I639" s="131">
        <v>10.388</v>
      </c>
      <c r="J639" s="131">
        <v>5.76</v>
      </c>
      <c r="K639" s="131">
        <v>8.042</v>
      </c>
      <c r="L639" s="131">
        <v>8.144</v>
      </c>
      <c r="M639" s="111">
        <v>46</v>
      </c>
      <c r="N639" s="131">
        <v>2.3459999999999996</v>
      </c>
      <c r="O639" s="111">
        <v>44</v>
      </c>
      <c r="P639" s="131">
        <v>2.2439999999999998</v>
      </c>
      <c r="Q639" s="132">
        <v>160</v>
      </c>
      <c r="R639" s="132">
        <v>223.38888888888889</v>
      </c>
      <c r="S639" s="132">
        <v>226.22222222222223</v>
      </c>
      <c r="T639" s="111">
        <v>2.3840000000000003</v>
      </c>
      <c r="U639" s="111">
        <v>0.10199999999999987</v>
      </c>
      <c r="V639" s="132">
        <v>-2</v>
      </c>
    </row>
    <row r="640" spans="1:22" ht="12.75">
      <c r="A640" s="50"/>
      <c r="B640" s="13">
        <v>148</v>
      </c>
      <c r="C640" s="72" t="s">
        <v>539</v>
      </c>
      <c r="D640" s="71">
        <v>24</v>
      </c>
      <c r="E640" s="121" t="s">
        <v>25</v>
      </c>
      <c r="F640" s="111">
        <v>903.24</v>
      </c>
      <c r="G640" s="111">
        <v>903.24</v>
      </c>
      <c r="H640" s="131">
        <v>7.878</v>
      </c>
      <c r="I640" s="131">
        <v>7.878</v>
      </c>
      <c r="J640" s="131">
        <v>3.92</v>
      </c>
      <c r="K640" s="131">
        <v>6.5520000000000005</v>
      </c>
      <c r="L640" s="131">
        <v>6.45</v>
      </c>
      <c r="M640" s="111">
        <v>26</v>
      </c>
      <c r="N640" s="131">
        <v>1.3259999999999998</v>
      </c>
      <c r="O640" s="111">
        <v>28</v>
      </c>
      <c r="P640" s="131">
        <v>1.428</v>
      </c>
      <c r="Q640" s="132">
        <v>163.33333333333334</v>
      </c>
      <c r="R640" s="132">
        <v>273.00000000000006</v>
      </c>
      <c r="S640" s="132">
        <v>268.75</v>
      </c>
      <c r="T640" s="111">
        <v>2.5300000000000002</v>
      </c>
      <c r="U640" s="111">
        <v>-0.10200000000000009</v>
      </c>
      <c r="V640" s="132">
        <v>2</v>
      </c>
    </row>
    <row r="641" spans="1:22" ht="12.75">
      <c r="A641" s="50"/>
      <c r="B641" s="13">
        <v>149</v>
      </c>
      <c r="C641" s="72" t="s">
        <v>540</v>
      </c>
      <c r="D641" s="71">
        <v>40</v>
      </c>
      <c r="E641" s="121" t="s">
        <v>25</v>
      </c>
      <c r="F641" s="111">
        <v>2185.81</v>
      </c>
      <c r="G641" s="111">
        <v>2185.81</v>
      </c>
      <c r="H641" s="131">
        <v>11.427</v>
      </c>
      <c r="I641" s="131">
        <v>11.427</v>
      </c>
      <c r="J641" s="131">
        <v>6.4</v>
      </c>
      <c r="K641" s="131">
        <v>7.959</v>
      </c>
      <c r="L641" s="131">
        <v>9.1065</v>
      </c>
      <c r="M641" s="111">
        <v>68</v>
      </c>
      <c r="N641" s="131">
        <v>3.468</v>
      </c>
      <c r="O641" s="111">
        <v>45.5</v>
      </c>
      <c r="P641" s="131">
        <v>2.3205</v>
      </c>
      <c r="Q641" s="132">
        <v>160</v>
      </c>
      <c r="R641" s="132">
        <v>198.975</v>
      </c>
      <c r="S641" s="132">
        <v>227.6625</v>
      </c>
      <c r="T641" s="111">
        <v>2.7065</v>
      </c>
      <c r="U641" s="111">
        <v>1.1475</v>
      </c>
      <c r="V641" s="132">
        <v>-22.5</v>
      </c>
    </row>
    <row r="642" spans="1:22" ht="12.75">
      <c r="A642" s="50"/>
      <c r="B642" s="13">
        <v>150</v>
      </c>
      <c r="C642" s="107" t="s">
        <v>541</v>
      </c>
      <c r="D642" s="36">
        <v>9</v>
      </c>
      <c r="E642" s="121" t="s">
        <v>25</v>
      </c>
      <c r="F642" s="19">
        <v>570</v>
      </c>
      <c r="G642" s="19">
        <v>426.62</v>
      </c>
      <c r="H642" s="114">
        <v>5.396</v>
      </c>
      <c r="I642" s="114">
        <v>5.396</v>
      </c>
      <c r="J642" s="114">
        <v>1.84</v>
      </c>
      <c r="K642" s="114">
        <v>4.937</v>
      </c>
      <c r="L642" s="114">
        <v>5.141</v>
      </c>
      <c r="M642" s="19">
        <v>9</v>
      </c>
      <c r="N642" s="114">
        <v>0.45899999999999996</v>
      </c>
      <c r="O642" s="19">
        <v>5</v>
      </c>
      <c r="P642" s="114">
        <v>0.255</v>
      </c>
      <c r="Q642" s="110">
        <v>204.44444444444446</v>
      </c>
      <c r="R642" s="110">
        <v>548.5555555555555</v>
      </c>
      <c r="S642" s="110">
        <v>571.2222222222222</v>
      </c>
      <c r="T642" s="19">
        <v>3.301</v>
      </c>
      <c r="U642" s="19">
        <v>0.20399999999999996</v>
      </c>
      <c r="V642" s="110">
        <v>-4</v>
      </c>
    </row>
    <row r="643" spans="1:22" ht="12.75">
      <c r="A643" s="50"/>
      <c r="B643" s="13">
        <v>151</v>
      </c>
      <c r="C643" s="107" t="s">
        <v>546</v>
      </c>
      <c r="D643" s="36">
        <v>55</v>
      </c>
      <c r="E643" s="36">
        <v>1989</v>
      </c>
      <c r="F643" s="109">
        <v>2337.38</v>
      </c>
      <c r="G643" s="109">
        <v>2337.38</v>
      </c>
      <c r="H643" s="114">
        <v>10.663</v>
      </c>
      <c r="I643" s="19">
        <f>H643</f>
        <v>10.663</v>
      </c>
      <c r="J643" s="114">
        <v>4.313</v>
      </c>
      <c r="K643" s="19">
        <f>I643-N643</f>
        <v>5.777200000000001</v>
      </c>
      <c r="L643" s="19">
        <f>I643-P643</f>
        <v>4.3135</v>
      </c>
      <c r="M643" s="19">
        <v>95.8</v>
      </c>
      <c r="N643" s="114">
        <f>M643*0.051</f>
        <v>4.8858</v>
      </c>
      <c r="O643" s="19">
        <v>124.5</v>
      </c>
      <c r="P643" s="19">
        <f>O643*0.051</f>
        <v>6.3495</v>
      </c>
      <c r="Q643" s="110">
        <f>J643*1000/D643</f>
        <v>78.41818181818182</v>
      </c>
      <c r="R643" s="110">
        <f>K643*1000/D643</f>
        <v>105.04</v>
      </c>
      <c r="S643" s="110">
        <f>L643*1000/D643</f>
        <v>78.42727272727272</v>
      </c>
      <c r="T643" s="19">
        <f>L643-J643</f>
        <v>0.0005000000000006111</v>
      </c>
      <c r="U643" s="19">
        <f>N643-P643</f>
        <v>-1.4637000000000002</v>
      </c>
      <c r="V643" s="110">
        <f>O643-M643</f>
        <v>28.700000000000003</v>
      </c>
    </row>
    <row r="644" spans="1:22" ht="12.75">
      <c r="A644" s="50"/>
      <c r="B644" s="13">
        <v>152</v>
      </c>
      <c r="C644" s="72" t="s">
        <v>557</v>
      </c>
      <c r="D644" s="71">
        <v>6</v>
      </c>
      <c r="E644" s="71">
        <v>1936</v>
      </c>
      <c r="F644" s="111">
        <v>266.57</v>
      </c>
      <c r="G644" s="111">
        <v>266.57</v>
      </c>
      <c r="H644" s="131">
        <v>1.675</v>
      </c>
      <c r="I644" s="111">
        <f>H644</f>
        <v>1.675</v>
      </c>
      <c r="J644" s="131">
        <v>1.37</v>
      </c>
      <c r="K644" s="111">
        <f>I644-N644</f>
        <v>1.2466</v>
      </c>
      <c r="L644" s="111">
        <f>I644-P644</f>
        <v>1.369</v>
      </c>
      <c r="M644" s="111">
        <v>8.4</v>
      </c>
      <c r="N644" s="131">
        <f>M644*0.051</f>
        <v>0.4284</v>
      </c>
      <c r="O644" s="131">
        <v>6</v>
      </c>
      <c r="P644" s="111">
        <f>O644*0.051</f>
        <v>0.306</v>
      </c>
      <c r="Q644" s="132">
        <f>J644*1000/D644</f>
        <v>228.33333333333334</v>
      </c>
      <c r="R644" s="132">
        <f>K644*1000/D644</f>
        <v>207.76666666666665</v>
      </c>
      <c r="S644" s="132">
        <f>L644*1000/D644</f>
        <v>228.16666666666666</v>
      </c>
      <c r="T644" s="111">
        <f>L644-J644</f>
        <v>-0.001000000000000112</v>
      </c>
      <c r="U644" s="111">
        <f>N644-P644</f>
        <v>0.12240000000000001</v>
      </c>
      <c r="V644" s="132">
        <f>O644-M644</f>
        <v>-2.4000000000000004</v>
      </c>
    </row>
    <row r="645" spans="1:22" ht="12.75">
      <c r="A645" s="50"/>
      <c r="B645" s="13">
        <v>153</v>
      </c>
      <c r="C645" s="72" t="s">
        <v>556</v>
      </c>
      <c r="D645" s="71">
        <v>34</v>
      </c>
      <c r="E645" s="71">
        <v>1993</v>
      </c>
      <c r="F645" s="111">
        <v>2180.91</v>
      </c>
      <c r="G645" s="111">
        <v>2190.91</v>
      </c>
      <c r="H645" s="131">
        <v>11.332</v>
      </c>
      <c r="I645" s="111">
        <f>H645</f>
        <v>11.332</v>
      </c>
      <c r="J645" s="131">
        <v>8.705</v>
      </c>
      <c r="K645" s="111">
        <f>I645-N645</f>
        <v>8.068000000000001</v>
      </c>
      <c r="L645" s="111">
        <f>I645-P645</f>
        <v>8.7055</v>
      </c>
      <c r="M645" s="111">
        <v>64</v>
      </c>
      <c r="N645" s="131">
        <f>M645*0.051</f>
        <v>3.264</v>
      </c>
      <c r="O645" s="131">
        <v>51.5</v>
      </c>
      <c r="P645" s="111">
        <f>O645*0.051</f>
        <v>2.6264999999999996</v>
      </c>
      <c r="Q645" s="132">
        <f>J645*1000/D645</f>
        <v>256.02941176470586</v>
      </c>
      <c r="R645" s="132">
        <f>K645*1000/D645</f>
        <v>237.29411764705887</v>
      </c>
      <c r="S645" s="132">
        <f>L645*1000/D645</f>
        <v>256.04411764705884</v>
      </c>
      <c r="T645" s="111">
        <f>L645-J645</f>
        <v>0.0005000000000006111</v>
      </c>
      <c r="U645" s="111">
        <f>N645-P645</f>
        <v>0.6375000000000002</v>
      </c>
      <c r="V645" s="132">
        <f>O645-M645</f>
        <v>-12.5</v>
      </c>
    </row>
    <row r="646" spans="1:22" ht="12.75">
      <c r="A646" s="50"/>
      <c r="B646" s="13">
        <v>154</v>
      </c>
      <c r="C646" s="107" t="s">
        <v>564</v>
      </c>
      <c r="D646" s="36">
        <v>5</v>
      </c>
      <c r="E646" s="36">
        <v>1957</v>
      </c>
      <c r="F646" s="109">
        <v>319.78</v>
      </c>
      <c r="G646" s="109">
        <v>319.78</v>
      </c>
      <c r="H646" s="114">
        <v>1.055</v>
      </c>
      <c r="I646" s="19">
        <v>1.055</v>
      </c>
      <c r="J646" s="114">
        <v>0.08</v>
      </c>
      <c r="K646" s="19">
        <v>0.44053999999999993</v>
      </c>
      <c r="L646" s="19">
        <v>0.60812</v>
      </c>
      <c r="M646" s="114">
        <v>11</v>
      </c>
      <c r="N646" s="114">
        <v>0.61446</v>
      </c>
      <c r="O646" s="114">
        <v>8</v>
      </c>
      <c r="P646" s="19">
        <v>0.44688</v>
      </c>
      <c r="Q646" s="110">
        <v>16</v>
      </c>
      <c r="R646" s="110">
        <v>88.10799999999998</v>
      </c>
      <c r="S646" s="110">
        <v>121.624</v>
      </c>
      <c r="T646" s="19">
        <v>0.52812</v>
      </c>
      <c r="U646" s="19">
        <v>0.16758</v>
      </c>
      <c r="V646" s="110">
        <v>-3</v>
      </c>
    </row>
    <row r="647" spans="1:22" ht="12.75">
      <c r="A647" s="50"/>
      <c r="B647" s="13">
        <v>155</v>
      </c>
      <c r="C647" s="107" t="s">
        <v>565</v>
      </c>
      <c r="D647" s="36">
        <v>30</v>
      </c>
      <c r="E647" s="36">
        <v>1986</v>
      </c>
      <c r="F647" s="109">
        <v>1810.7</v>
      </c>
      <c r="G647" s="109">
        <v>1666.74</v>
      </c>
      <c r="H647" s="114">
        <v>8.553</v>
      </c>
      <c r="I647" s="19">
        <v>8.553</v>
      </c>
      <c r="J647" s="114">
        <v>4.8</v>
      </c>
      <c r="K647" s="19">
        <v>5.927580000000001</v>
      </c>
      <c r="L647" s="19">
        <v>4.195920000000001</v>
      </c>
      <c r="M647" s="114">
        <v>47</v>
      </c>
      <c r="N647" s="114">
        <v>2.62542</v>
      </c>
      <c r="O647" s="114">
        <v>78</v>
      </c>
      <c r="P647" s="19">
        <v>4.35708</v>
      </c>
      <c r="Q647" s="110">
        <v>160</v>
      </c>
      <c r="R647" s="110">
        <v>197.58600000000004</v>
      </c>
      <c r="S647" s="110">
        <v>139.86400000000003</v>
      </c>
      <c r="T647" s="19">
        <v>-0.6040799999999988</v>
      </c>
      <c r="U647" s="19">
        <v>-1.7316599999999998</v>
      </c>
      <c r="V647" s="110">
        <v>31</v>
      </c>
    </row>
    <row r="648" spans="1:22" ht="12.75">
      <c r="A648" s="50"/>
      <c r="B648" s="13">
        <v>156</v>
      </c>
      <c r="C648" s="120" t="s">
        <v>567</v>
      </c>
      <c r="D648" s="123">
        <v>4</v>
      </c>
      <c r="E648" s="123">
        <v>1978</v>
      </c>
      <c r="F648" s="134">
        <v>571.25</v>
      </c>
      <c r="G648" s="134">
        <v>286.04</v>
      </c>
      <c r="H648" s="114">
        <v>1.1</v>
      </c>
      <c r="I648" s="19">
        <v>1.1</v>
      </c>
      <c r="J648" s="135">
        <v>0.64</v>
      </c>
      <c r="K648" s="19">
        <v>0.93242</v>
      </c>
      <c r="L648" s="19">
        <v>0.9156620000000001</v>
      </c>
      <c r="M648" s="114">
        <v>3</v>
      </c>
      <c r="N648" s="114">
        <v>0.16758</v>
      </c>
      <c r="O648" s="114">
        <v>3.3</v>
      </c>
      <c r="P648" s="19">
        <v>0.184338</v>
      </c>
      <c r="Q648" s="110">
        <v>160</v>
      </c>
      <c r="R648" s="110">
        <v>233.10500000000002</v>
      </c>
      <c r="S648" s="110">
        <v>228.9155</v>
      </c>
      <c r="T648" s="19">
        <v>0.2756620000000001</v>
      </c>
      <c r="U648" s="19">
        <v>-0.016757999999999995</v>
      </c>
      <c r="V648" s="110">
        <v>0.2999999999999998</v>
      </c>
    </row>
    <row r="649" spans="1:22" ht="12.75">
      <c r="A649" s="50"/>
      <c r="B649" s="13">
        <v>157</v>
      </c>
      <c r="C649" s="107" t="s">
        <v>568</v>
      </c>
      <c r="D649" s="36">
        <v>40</v>
      </c>
      <c r="E649" s="36">
        <v>1975</v>
      </c>
      <c r="F649" s="19">
        <v>1928.43</v>
      </c>
      <c r="G649" s="19">
        <v>1928.43</v>
      </c>
      <c r="H649" s="114">
        <v>11.178</v>
      </c>
      <c r="I649" s="19">
        <v>11.178</v>
      </c>
      <c r="J649" s="114">
        <v>6.4</v>
      </c>
      <c r="K649" s="19">
        <v>7.5471</v>
      </c>
      <c r="L649" s="19">
        <v>8.865396</v>
      </c>
      <c r="M649" s="114">
        <v>65</v>
      </c>
      <c r="N649" s="114">
        <v>3.6309</v>
      </c>
      <c r="O649" s="114">
        <v>41.4</v>
      </c>
      <c r="P649" s="19">
        <v>2.312604</v>
      </c>
      <c r="Q649" s="110">
        <v>160</v>
      </c>
      <c r="R649" s="110">
        <v>188.6775</v>
      </c>
      <c r="S649" s="110">
        <v>221.63490000000002</v>
      </c>
      <c r="T649" s="19">
        <v>2.465396</v>
      </c>
      <c r="U649" s="19">
        <v>1.3182960000000001</v>
      </c>
      <c r="V649" s="110">
        <v>-23.6</v>
      </c>
    </row>
    <row r="650" spans="1:22" ht="12.75">
      <c r="A650" s="50"/>
      <c r="B650" s="13">
        <v>158</v>
      </c>
      <c r="C650" s="107" t="s">
        <v>569</v>
      </c>
      <c r="D650" s="36">
        <v>36</v>
      </c>
      <c r="E650" s="36">
        <v>1967</v>
      </c>
      <c r="F650" s="109">
        <v>1522.31</v>
      </c>
      <c r="G650" s="109">
        <v>1522.31</v>
      </c>
      <c r="H650" s="114">
        <v>10.408</v>
      </c>
      <c r="I650" s="19">
        <v>10.408</v>
      </c>
      <c r="J650" s="114">
        <v>5.76</v>
      </c>
      <c r="K650" s="19">
        <v>7.670859999999999</v>
      </c>
      <c r="L650" s="19">
        <v>7.2487818399999995</v>
      </c>
      <c r="M650" s="114">
        <v>49</v>
      </c>
      <c r="N650" s="114">
        <v>2.73714</v>
      </c>
      <c r="O650" s="114">
        <v>56.556</v>
      </c>
      <c r="P650" s="19">
        <v>3.15921816</v>
      </c>
      <c r="Q650" s="110">
        <v>160</v>
      </c>
      <c r="R650" s="110">
        <v>213.07944444444445</v>
      </c>
      <c r="S650" s="110">
        <v>201.3550511111111</v>
      </c>
      <c r="T650" s="19">
        <v>1.4887818399999997</v>
      </c>
      <c r="U650" s="19">
        <v>-0.42207815999999987</v>
      </c>
      <c r="V650" s="110">
        <v>7.555999999999997</v>
      </c>
    </row>
    <row r="651" spans="1:22" ht="12.75">
      <c r="A651" s="50"/>
      <c r="B651" s="13">
        <v>159</v>
      </c>
      <c r="C651" s="107" t="s">
        <v>573</v>
      </c>
      <c r="D651" s="36">
        <v>11</v>
      </c>
      <c r="E651" s="36">
        <v>1986</v>
      </c>
      <c r="F651" s="109">
        <v>563.82</v>
      </c>
      <c r="G651" s="109">
        <v>424.14</v>
      </c>
      <c r="H651" s="114">
        <v>2.693</v>
      </c>
      <c r="I651" s="19">
        <f>H651</f>
        <v>2.693</v>
      </c>
      <c r="J651" s="114">
        <v>1.728</v>
      </c>
      <c r="K651" s="19">
        <f>I651-N651</f>
        <v>2.1902600000000003</v>
      </c>
      <c r="L651" s="19">
        <f>I651-P651</f>
        <v>2.1344000000000003</v>
      </c>
      <c r="M651" s="114">
        <v>9</v>
      </c>
      <c r="N651" s="114">
        <f>M651*0.05586</f>
        <v>0.50274</v>
      </c>
      <c r="O651" s="114">
        <v>10</v>
      </c>
      <c r="P651" s="19">
        <f>O651*0.05586</f>
        <v>0.5586</v>
      </c>
      <c r="Q651" s="110">
        <f>J651*1000/D651</f>
        <v>157.0909090909091</v>
      </c>
      <c r="R651" s="110">
        <f>K651*1000/D651</f>
        <v>199.11454545454546</v>
      </c>
      <c r="S651" s="110">
        <f>L651*1000/D651</f>
        <v>194.03636363636363</v>
      </c>
      <c r="T651" s="19">
        <f>L651-J651</f>
        <v>0.4064000000000003</v>
      </c>
      <c r="U651" s="19">
        <f>N651-P651</f>
        <v>-0.05586000000000002</v>
      </c>
      <c r="V651" s="110">
        <f>O651-M651</f>
        <v>1</v>
      </c>
    </row>
    <row r="652" spans="1:22" ht="12.75">
      <c r="A652" s="50"/>
      <c r="B652" s="13">
        <v>160</v>
      </c>
      <c r="C652" s="120" t="s">
        <v>575</v>
      </c>
      <c r="D652" s="121">
        <v>3</v>
      </c>
      <c r="E652" s="121">
        <v>1986</v>
      </c>
      <c r="F652" s="128">
        <v>167.31</v>
      </c>
      <c r="G652" s="128">
        <v>167.31</v>
      </c>
      <c r="H652" s="131">
        <v>1.127</v>
      </c>
      <c r="I652" s="111">
        <v>1.127</v>
      </c>
      <c r="J652" s="129">
        <v>0.48</v>
      </c>
      <c r="K652" s="111">
        <v>1.127</v>
      </c>
      <c r="L652" s="111">
        <v>1.059968</v>
      </c>
      <c r="M652" s="131"/>
      <c r="N652" s="131">
        <v>0</v>
      </c>
      <c r="O652" s="131">
        <v>1.2</v>
      </c>
      <c r="P652" s="111">
        <v>0.067032</v>
      </c>
      <c r="Q652" s="132">
        <v>160</v>
      </c>
      <c r="R652" s="132">
        <v>375.6666666666667</v>
      </c>
      <c r="S652" s="132">
        <v>353.3226666666667</v>
      </c>
      <c r="T652" s="111">
        <v>0.579968</v>
      </c>
      <c r="U652" s="111">
        <v>-0.067032</v>
      </c>
      <c r="V652" s="132">
        <v>1.2</v>
      </c>
    </row>
    <row r="653" spans="1:22" ht="12.75">
      <c r="A653" s="50"/>
      <c r="B653" s="13">
        <v>161</v>
      </c>
      <c r="C653" s="72" t="s">
        <v>575</v>
      </c>
      <c r="D653" s="71">
        <v>33</v>
      </c>
      <c r="E653" s="71">
        <v>1969</v>
      </c>
      <c r="F653" s="133">
        <v>1302.14</v>
      </c>
      <c r="G653" s="133">
        <v>1302.14</v>
      </c>
      <c r="H653" s="131">
        <v>13.162</v>
      </c>
      <c r="I653" s="111">
        <v>13.162</v>
      </c>
      <c r="J653" s="131">
        <v>5.28</v>
      </c>
      <c r="K653" s="111">
        <v>13.094968000000001</v>
      </c>
      <c r="L653" s="111">
        <v>11.402410000000001</v>
      </c>
      <c r="M653" s="131">
        <v>1.2</v>
      </c>
      <c r="N653" s="131">
        <v>0.067032</v>
      </c>
      <c r="O653" s="131">
        <v>31.5</v>
      </c>
      <c r="P653" s="111">
        <v>1.75959</v>
      </c>
      <c r="Q653" s="132">
        <v>160</v>
      </c>
      <c r="R653" s="132">
        <v>396.81721212121215</v>
      </c>
      <c r="S653" s="132">
        <v>345.5275757575758</v>
      </c>
      <c r="T653" s="111">
        <v>6.122410000000001</v>
      </c>
      <c r="U653" s="111">
        <v>-1.692558</v>
      </c>
      <c r="V653" s="132">
        <v>30.3</v>
      </c>
    </row>
    <row r="654" spans="1:22" ht="12.75">
      <c r="A654" s="50"/>
      <c r="B654" s="13">
        <v>162</v>
      </c>
      <c r="C654" s="72" t="s">
        <v>576</v>
      </c>
      <c r="D654" s="71">
        <v>20</v>
      </c>
      <c r="E654" s="71">
        <v>1979</v>
      </c>
      <c r="F654" s="111">
        <v>962.36</v>
      </c>
      <c r="G654" s="111">
        <v>962.36</v>
      </c>
      <c r="H654" s="131">
        <v>6.867</v>
      </c>
      <c r="I654" s="111">
        <v>6.867</v>
      </c>
      <c r="J654" s="131">
        <v>3.168</v>
      </c>
      <c r="K654" s="111">
        <v>6.81114</v>
      </c>
      <c r="L654" s="111">
        <v>6.11289</v>
      </c>
      <c r="M654" s="131">
        <v>1</v>
      </c>
      <c r="N654" s="131">
        <v>0.05586</v>
      </c>
      <c r="O654" s="131">
        <v>13.5</v>
      </c>
      <c r="P654" s="111">
        <v>0.75411</v>
      </c>
      <c r="Q654" s="132">
        <v>158.4</v>
      </c>
      <c r="R654" s="132">
        <v>340.557</v>
      </c>
      <c r="S654" s="132">
        <v>305.6445</v>
      </c>
      <c r="T654" s="111">
        <v>2.94489</v>
      </c>
      <c r="U654" s="111">
        <v>-0.6982499999999999</v>
      </c>
      <c r="V654" s="132">
        <v>12.5</v>
      </c>
    </row>
    <row r="655" spans="1:22" ht="12.75">
      <c r="A655" s="50"/>
      <c r="B655" s="13">
        <v>163</v>
      </c>
      <c r="C655" s="72" t="s">
        <v>581</v>
      </c>
      <c r="D655" s="71">
        <v>20</v>
      </c>
      <c r="E655" s="71">
        <v>1976</v>
      </c>
      <c r="F655" s="111">
        <v>946.47</v>
      </c>
      <c r="G655" s="111">
        <v>946.47</v>
      </c>
      <c r="H655" s="131">
        <v>6.695</v>
      </c>
      <c r="I655" s="111">
        <v>6.695</v>
      </c>
      <c r="J655" s="131">
        <v>3.2</v>
      </c>
      <c r="K655" s="111">
        <v>6.08054</v>
      </c>
      <c r="L655" s="111">
        <v>5.80124</v>
      </c>
      <c r="M655" s="131">
        <v>11</v>
      </c>
      <c r="N655" s="131">
        <v>0.61446</v>
      </c>
      <c r="O655" s="131">
        <v>16</v>
      </c>
      <c r="P655" s="111">
        <v>0.89376</v>
      </c>
      <c r="Q655" s="132">
        <v>160</v>
      </c>
      <c r="R655" s="132">
        <v>304.027</v>
      </c>
      <c r="S655" s="132">
        <v>290.062</v>
      </c>
      <c r="T655" s="111">
        <v>2.6012399999999998</v>
      </c>
      <c r="U655" s="111">
        <v>-0.2793</v>
      </c>
      <c r="V655" s="132">
        <v>5</v>
      </c>
    </row>
    <row r="656" spans="1:22" ht="12.75">
      <c r="A656" s="50"/>
      <c r="B656" s="13">
        <v>164</v>
      </c>
      <c r="C656" s="72" t="s">
        <v>582</v>
      </c>
      <c r="D656" s="71">
        <v>28</v>
      </c>
      <c r="E656" s="71">
        <v>1981</v>
      </c>
      <c r="F656" s="111">
        <v>1420.11</v>
      </c>
      <c r="G656" s="111">
        <v>1420.11</v>
      </c>
      <c r="H656" s="131">
        <v>8.652</v>
      </c>
      <c r="I656" s="111">
        <v>8.652</v>
      </c>
      <c r="J656" s="131">
        <v>4.48</v>
      </c>
      <c r="K656" s="111">
        <v>8.3727</v>
      </c>
      <c r="L656" s="111">
        <v>7.395149999999999</v>
      </c>
      <c r="M656" s="131">
        <v>5</v>
      </c>
      <c r="N656" s="131">
        <v>0.2793</v>
      </c>
      <c r="O656" s="131">
        <v>22.5</v>
      </c>
      <c r="P656" s="111">
        <v>1.25685</v>
      </c>
      <c r="Q656" s="132">
        <v>160</v>
      </c>
      <c r="R656" s="132">
        <v>299.02500000000003</v>
      </c>
      <c r="S656" s="132">
        <v>264.1125</v>
      </c>
      <c r="T656" s="111">
        <v>2.915149999999999</v>
      </c>
      <c r="U656" s="111">
        <v>-0.97755</v>
      </c>
      <c r="V656" s="132">
        <v>17.5</v>
      </c>
    </row>
    <row r="657" spans="1:22" ht="12.75">
      <c r="A657" s="50"/>
      <c r="B657" s="13">
        <v>165</v>
      </c>
      <c r="C657" s="107" t="s">
        <v>608</v>
      </c>
      <c r="D657" s="36">
        <v>38</v>
      </c>
      <c r="E657" s="36">
        <v>1978</v>
      </c>
      <c r="F657" s="19">
        <v>2346.87</v>
      </c>
      <c r="G657" s="19">
        <v>2098.19</v>
      </c>
      <c r="H657" s="114">
        <v>10.511</v>
      </c>
      <c r="I657" s="114">
        <f aca="true" t="shared" si="277" ref="I657:I670">H657</f>
        <v>10.511</v>
      </c>
      <c r="J657" s="114">
        <v>6.08</v>
      </c>
      <c r="K657" s="114">
        <f>I657-N657</f>
        <v>6.991999999999999</v>
      </c>
      <c r="L657" s="114">
        <f>I657-P657</f>
        <v>7.91357</v>
      </c>
      <c r="M657" s="19">
        <v>69</v>
      </c>
      <c r="N657" s="114">
        <f aca="true" t="shared" si="278" ref="N657:N670">M657*0.051</f>
        <v>3.5189999999999997</v>
      </c>
      <c r="O657" s="19">
        <v>50.93</v>
      </c>
      <c r="P657" s="19">
        <f aca="true" t="shared" si="279" ref="P657:P670">O657*0.051</f>
        <v>2.5974299999999997</v>
      </c>
      <c r="Q657" s="19">
        <f>J657*1000/D657</f>
        <v>160</v>
      </c>
      <c r="R657" s="19">
        <f>K657*1000/D657</f>
        <v>183.99999999999997</v>
      </c>
      <c r="S657" s="19">
        <f>L657*1000/D657</f>
        <v>208.25184210526314</v>
      </c>
      <c r="T657" s="114">
        <f>L657-J657</f>
        <v>1.83357</v>
      </c>
      <c r="U657" s="114">
        <f>N657-P657</f>
        <v>0.92157</v>
      </c>
      <c r="V657" s="19">
        <f>O657-M657</f>
        <v>-18.07</v>
      </c>
    </row>
    <row r="658" spans="1:22" ht="12.75">
      <c r="A658" s="50"/>
      <c r="B658" s="13">
        <v>166</v>
      </c>
      <c r="C658" s="107" t="s">
        <v>609</v>
      </c>
      <c r="D658" s="36">
        <v>7</v>
      </c>
      <c r="E658" s="36">
        <v>1938</v>
      </c>
      <c r="F658" s="19">
        <v>1276.74</v>
      </c>
      <c r="G658" s="19">
        <v>1142.08</v>
      </c>
      <c r="H658" s="114">
        <v>1.805</v>
      </c>
      <c r="I658" s="114">
        <v>1.805</v>
      </c>
      <c r="J658" s="114">
        <v>1.12</v>
      </c>
      <c r="K658" s="114">
        <f>I658-N658</f>
        <v>1.295</v>
      </c>
      <c r="L658" s="114">
        <f>I658-P658</f>
        <v>1.3715</v>
      </c>
      <c r="M658" s="19">
        <v>10</v>
      </c>
      <c r="N658" s="114">
        <f t="shared" si="278"/>
        <v>0.51</v>
      </c>
      <c r="O658" s="19">
        <v>8.5</v>
      </c>
      <c r="P658" s="19">
        <f t="shared" si="279"/>
        <v>0.4335</v>
      </c>
      <c r="Q658" s="19">
        <f>J658*1000/D658</f>
        <v>160</v>
      </c>
      <c r="R658" s="19">
        <f>K658*1000/D658</f>
        <v>185</v>
      </c>
      <c r="S658" s="19">
        <f>L658*1000/D658</f>
        <v>195.92857142857142</v>
      </c>
      <c r="T658" s="114">
        <f>L658-J658</f>
        <v>0.25149999999999983</v>
      </c>
      <c r="U658" s="114">
        <f>N658-P658</f>
        <v>0.07650000000000001</v>
      </c>
      <c r="V658" s="19">
        <f>O658-M658</f>
        <v>-1.5</v>
      </c>
    </row>
    <row r="659" spans="1:22" ht="12.75">
      <c r="A659" s="50"/>
      <c r="B659" s="13">
        <v>167</v>
      </c>
      <c r="C659" s="107" t="s">
        <v>610</v>
      </c>
      <c r="D659" s="36">
        <v>30</v>
      </c>
      <c r="E659" s="36">
        <v>1974</v>
      </c>
      <c r="F659" s="19">
        <v>1314.36</v>
      </c>
      <c r="G659" s="19">
        <v>1314.36</v>
      </c>
      <c r="H659" s="114">
        <v>7.493</v>
      </c>
      <c r="I659" s="114">
        <v>7.493</v>
      </c>
      <c r="J659" s="114">
        <v>4.5546</v>
      </c>
      <c r="K659" s="114">
        <f>I659-N659</f>
        <v>5.606000000000001</v>
      </c>
      <c r="L659" s="114">
        <f>I659-P659</f>
        <v>5.69678</v>
      </c>
      <c r="M659" s="19">
        <v>37</v>
      </c>
      <c r="N659" s="114">
        <f t="shared" si="278"/>
        <v>1.8869999999999998</v>
      </c>
      <c r="O659" s="19">
        <v>35.22</v>
      </c>
      <c r="P659" s="19">
        <f t="shared" si="279"/>
        <v>1.79622</v>
      </c>
      <c r="Q659" s="19">
        <f>J659*1000/D659</f>
        <v>151.82</v>
      </c>
      <c r="R659" s="19">
        <f>K659*1000/D659</f>
        <v>186.8666666666667</v>
      </c>
      <c r="S659" s="19">
        <f>L659*1000/D659</f>
        <v>189.89266666666668</v>
      </c>
      <c r="T659" s="114">
        <f>L659-J659</f>
        <v>1.1421800000000006</v>
      </c>
      <c r="U659" s="114">
        <f>N659-P659</f>
        <v>0.09077999999999986</v>
      </c>
      <c r="V659" s="19">
        <f>O659-M659</f>
        <v>-1.7800000000000011</v>
      </c>
    </row>
    <row r="660" spans="1:22" ht="12.75">
      <c r="A660" s="50"/>
      <c r="B660" s="13">
        <v>168</v>
      </c>
      <c r="C660" s="107" t="s">
        <v>611</v>
      </c>
      <c r="D660" s="36">
        <v>40</v>
      </c>
      <c r="E660" s="36">
        <v>1978</v>
      </c>
      <c r="F660" s="19">
        <v>2252.01</v>
      </c>
      <c r="G660" s="19">
        <v>2154.36</v>
      </c>
      <c r="H660" s="114">
        <v>10.4</v>
      </c>
      <c r="I660" s="114">
        <v>10.4</v>
      </c>
      <c r="J660" s="114">
        <v>6.4</v>
      </c>
      <c r="K660" s="114">
        <f>I660-N660</f>
        <v>7.391</v>
      </c>
      <c r="L660" s="114">
        <f>I660-P660</f>
        <v>7.8194</v>
      </c>
      <c r="M660" s="19">
        <v>59</v>
      </c>
      <c r="N660" s="114">
        <f t="shared" si="278"/>
        <v>3.009</v>
      </c>
      <c r="O660" s="19">
        <v>50.6</v>
      </c>
      <c r="P660" s="19">
        <f t="shared" si="279"/>
        <v>2.5806</v>
      </c>
      <c r="Q660" s="19">
        <f>J660*1000/D660</f>
        <v>160</v>
      </c>
      <c r="R660" s="19">
        <f>K660*1000/D660</f>
        <v>184.775</v>
      </c>
      <c r="S660" s="19">
        <f>L660*1000/D660</f>
        <v>195.48499999999999</v>
      </c>
      <c r="T660" s="114">
        <f>L660-J660</f>
        <v>1.4193999999999996</v>
      </c>
      <c r="U660" s="114">
        <f>N660-P660</f>
        <v>0.4283999999999999</v>
      </c>
      <c r="V660" s="19">
        <f>O660-M660</f>
        <v>-8.399999999999999</v>
      </c>
    </row>
    <row r="661" spans="1:22" ht="12.75">
      <c r="A661" s="50"/>
      <c r="B661" s="13">
        <v>169</v>
      </c>
      <c r="C661" s="107" t="s">
        <v>612</v>
      </c>
      <c r="D661" s="36">
        <v>20</v>
      </c>
      <c r="E661" s="36">
        <v>1965</v>
      </c>
      <c r="F661" s="19">
        <v>1026.23</v>
      </c>
      <c r="G661" s="19">
        <v>1026.23</v>
      </c>
      <c r="H661" s="114">
        <v>5.497</v>
      </c>
      <c r="I661" s="114">
        <f t="shared" si="277"/>
        <v>5.497</v>
      </c>
      <c r="J661" s="135">
        <v>3.2</v>
      </c>
      <c r="K661" s="114">
        <f aca="true" t="shared" si="280" ref="K661:K679">I661-N661</f>
        <v>3.814</v>
      </c>
      <c r="L661" s="114">
        <f aca="true" t="shared" si="281" ref="L661:L679">I661-P661</f>
        <v>3.9313000000000002</v>
      </c>
      <c r="M661" s="19">
        <v>33</v>
      </c>
      <c r="N661" s="114">
        <f t="shared" si="278"/>
        <v>1.6829999999999998</v>
      </c>
      <c r="O661" s="19">
        <v>30.7</v>
      </c>
      <c r="P661" s="19">
        <f t="shared" si="279"/>
        <v>1.5656999999999999</v>
      </c>
      <c r="Q661" s="19">
        <f aca="true" t="shared" si="282" ref="Q661:Q679">J661*1000/D661</f>
        <v>160</v>
      </c>
      <c r="R661" s="19">
        <f aca="true" t="shared" si="283" ref="R661:R679">K661*1000/D661</f>
        <v>190.7</v>
      </c>
      <c r="S661" s="19">
        <f aca="true" t="shared" si="284" ref="S661:S679">L661*1000/D661</f>
        <v>196.565</v>
      </c>
      <c r="T661" s="114">
        <f aca="true" t="shared" si="285" ref="T661:T679">L661-J661</f>
        <v>0.7313000000000001</v>
      </c>
      <c r="U661" s="114">
        <f aca="true" t="shared" si="286" ref="U661:U679">N661-P661</f>
        <v>0.11729999999999996</v>
      </c>
      <c r="V661" s="19">
        <f aca="true" t="shared" si="287" ref="V661:V679">O661-M661</f>
        <v>-2.3000000000000007</v>
      </c>
    </row>
    <row r="662" spans="1:22" ht="12.75">
      <c r="A662" s="50"/>
      <c r="B662" s="13">
        <v>170</v>
      </c>
      <c r="C662" s="72" t="s">
        <v>613</v>
      </c>
      <c r="D662" s="71">
        <v>4</v>
      </c>
      <c r="E662" s="71">
        <v>1954</v>
      </c>
      <c r="F662" s="111">
        <v>268.9</v>
      </c>
      <c r="G662" s="111">
        <v>268.9</v>
      </c>
      <c r="H662" s="131">
        <v>1.08</v>
      </c>
      <c r="I662" s="131">
        <f t="shared" si="277"/>
        <v>1.08</v>
      </c>
      <c r="J662" s="131">
        <v>0.64</v>
      </c>
      <c r="K662" s="131">
        <f t="shared" si="280"/>
        <v>0.8250000000000001</v>
      </c>
      <c r="L662" s="131">
        <f t="shared" si="281"/>
        <v>1.0239</v>
      </c>
      <c r="M662" s="111">
        <v>5</v>
      </c>
      <c r="N662" s="131">
        <f t="shared" si="278"/>
        <v>0.255</v>
      </c>
      <c r="O662" s="111">
        <v>1.1</v>
      </c>
      <c r="P662" s="111">
        <f t="shared" si="279"/>
        <v>0.056100000000000004</v>
      </c>
      <c r="Q662" s="111">
        <f t="shared" si="282"/>
        <v>160</v>
      </c>
      <c r="R662" s="111">
        <f t="shared" si="283"/>
        <v>206.25000000000003</v>
      </c>
      <c r="S662" s="111">
        <f t="shared" si="284"/>
        <v>255.975</v>
      </c>
      <c r="T662" s="131">
        <f t="shared" si="285"/>
        <v>0.3839</v>
      </c>
      <c r="U662" s="131">
        <f t="shared" si="286"/>
        <v>0.1989</v>
      </c>
      <c r="V662" s="111">
        <f t="shared" si="287"/>
        <v>-3.9</v>
      </c>
    </row>
    <row r="663" spans="1:22" ht="12.75">
      <c r="A663" s="50"/>
      <c r="B663" s="13">
        <v>171</v>
      </c>
      <c r="C663" s="126" t="s">
        <v>614</v>
      </c>
      <c r="D663" s="121">
        <v>20</v>
      </c>
      <c r="E663" s="121">
        <v>1975</v>
      </c>
      <c r="F663" s="128">
        <v>1054.03</v>
      </c>
      <c r="G663" s="128">
        <v>1054.03</v>
      </c>
      <c r="H663" s="131">
        <v>5.4734</v>
      </c>
      <c r="I663" s="131">
        <v>5.4734</v>
      </c>
      <c r="J663" s="129">
        <v>3.2</v>
      </c>
      <c r="K663" s="131">
        <f t="shared" si="280"/>
        <v>4.1474</v>
      </c>
      <c r="L663" s="131">
        <f t="shared" si="281"/>
        <v>4.39424</v>
      </c>
      <c r="M663" s="111">
        <v>26</v>
      </c>
      <c r="N663" s="131">
        <f>M663*0.051</f>
        <v>1.3259999999999998</v>
      </c>
      <c r="O663" s="111">
        <v>21.16</v>
      </c>
      <c r="P663" s="111">
        <f>O663*0.051</f>
        <v>1.07916</v>
      </c>
      <c r="Q663" s="111">
        <f t="shared" si="282"/>
        <v>160</v>
      </c>
      <c r="R663" s="111">
        <f t="shared" si="283"/>
        <v>207.37000000000003</v>
      </c>
      <c r="S663" s="111">
        <f t="shared" si="284"/>
        <v>219.712</v>
      </c>
      <c r="T663" s="131">
        <f t="shared" si="285"/>
        <v>1.1942399999999997</v>
      </c>
      <c r="U663" s="131">
        <f t="shared" si="286"/>
        <v>0.24683999999999995</v>
      </c>
      <c r="V663" s="111">
        <f t="shared" si="287"/>
        <v>-4.84</v>
      </c>
    </row>
    <row r="664" spans="1:22" ht="12.75">
      <c r="A664" s="50"/>
      <c r="B664" s="13">
        <v>172</v>
      </c>
      <c r="C664" s="126" t="s">
        <v>615</v>
      </c>
      <c r="D664" s="121">
        <v>36</v>
      </c>
      <c r="E664" s="121">
        <v>1965</v>
      </c>
      <c r="F664" s="128">
        <v>1518.85</v>
      </c>
      <c r="G664" s="128">
        <v>1518.85</v>
      </c>
      <c r="H664" s="131">
        <v>10.785</v>
      </c>
      <c r="I664" s="131">
        <v>10.785</v>
      </c>
      <c r="J664" s="129">
        <v>5.76</v>
      </c>
      <c r="K664" s="131">
        <f t="shared" si="280"/>
        <v>7.470000000000001</v>
      </c>
      <c r="L664" s="131">
        <f t="shared" si="281"/>
        <v>7.837200000000001</v>
      </c>
      <c r="M664" s="111">
        <v>65</v>
      </c>
      <c r="N664" s="131">
        <f>M664*0.051</f>
        <v>3.315</v>
      </c>
      <c r="O664" s="111">
        <v>57.8</v>
      </c>
      <c r="P664" s="111">
        <f>O664*0.051</f>
        <v>2.9477999999999995</v>
      </c>
      <c r="Q664" s="111">
        <f t="shared" si="282"/>
        <v>160</v>
      </c>
      <c r="R664" s="111">
        <f t="shared" si="283"/>
        <v>207.50000000000003</v>
      </c>
      <c r="S664" s="111">
        <f t="shared" si="284"/>
        <v>217.70000000000002</v>
      </c>
      <c r="T664" s="131">
        <f t="shared" si="285"/>
        <v>2.0772000000000013</v>
      </c>
      <c r="U664" s="131">
        <f t="shared" si="286"/>
        <v>0.3672000000000004</v>
      </c>
      <c r="V664" s="111">
        <f t="shared" si="287"/>
        <v>-7.200000000000003</v>
      </c>
    </row>
    <row r="665" spans="1:22" ht="12.75">
      <c r="A665" s="50"/>
      <c r="B665" s="13">
        <v>173</v>
      </c>
      <c r="C665" s="72" t="s">
        <v>616</v>
      </c>
      <c r="D665" s="71">
        <v>25</v>
      </c>
      <c r="E665" s="71">
        <v>1986</v>
      </c>
      <c r="F665" s="111">
        <v>1551.45</v>
      </c>
      <c r="G665" s="111">
        <v>1425.32</v>
      </c>
      <c r="H665" s="131">
        <v>8</v>
      </c>
      <c r="I665" s="131">
        <f t="shared" si="277"/>
        <v>8</v>
      </c>
      <c r="J665" s="131">
        <v>4</v>
      </c>
      <c r="K665" s="131">
        <f t="shared" si="280"/>
        <v>5.195</v>
      </c>
      <c r="L665" s="131">
        <f t="shared" si="281"/>
        <v>6.59393</v>
      </c>
      <c r="M665" s="111">
        <v>55</v>
      </c>
      <c r="N665" s="131">
        <f>M665*0.051</f>
        <v>2.8049999999999997</v>
      </c>
      <c r="O665" s="111">
        <v>27.57</v>
      </c>
      <c r="P665" s="111">
        <f t="shared" si="279"/>
        <v>1.40607</v>
      </c>
      <c r="Q665" s="111">
        <f t="shared" si="282"/>
        <v>160</v>
      </c>
      <c r="R665" s="111">
        <f t="shared" si="283"/>
        <v>207.8</v>
      </c>
      <c r="S665" s="111">
        <f t="shared" si="284"/>
        <v>263.7572</v>
      </c>
      <c r="T665" s="131">
        <f t="shared" si="285"/>
        <v>2.5939300000000003</v>
      </c>
      <c r="U665" s="131">
        <f t="shared" si="286"/>
        <v>1.3989299999999998</v>
      </c>
      <c r="V665" s="111">
        <f t="shared" si="287"/>
        <v>-27.43</v>
      </c>
    </row>
    <row r="666" spans="1:22" ht="12.75">
      <c r="A666" s="50"/>
      <c r="B666" s="13">
        <v>174</v>
      </c>
      <c r="C666" s="72" t="s">
        <v>617</v>
      </c>
      <c r="D666" s="71">
        <v>20</v>
      </c>
      <c r="E666" s="71">
        <v>1980</v>
      </c>
      <c r="F666" s="111">
        <v>1047.34</v>
      </c>
      <c r="G666" s="111">
        <v>1047.34</v>
      </c>
      <c r="H666" s="131">
        <v>5.619</v>
      </c>
      <c r="I666" s="131">
        <f t="shared" si="277"/>
        <v>5.619</v>
      </c>
      <c r="J666" s="131">
        <v>3.2</v>
      </c>
      <c r="K666" s="131">
        <f t="shared" si="280"/>
        <v>4.191</v>
      </c>
      <c r="L666" s="131">
        <f t="shared" si="281"/>
        <v>4.2828</v>
      </c>
      <c r="M666" s="111">
        <v>28</v>
      </c>
      <c r="N666" s="131">
        <f t="shared" si="278"/>
        <v>1.428</v>
      </c>
      <c r="O666" s="111">
        <v>26.2</v>
      </c>
      <c r="P666" s="111">
        <f t="shared" si="279"/>
        <v>1.3361999999999998</v>
      </c>
      <c r="Q666" s="111">
        <f t="shared" si="282"/>
        <v>160</v>
      </c>
      <c r="R666" s="111">
        <f t="shared" si="283"/>
        <v>209.55</v>
      </c>
      <c r="S666" s="111">
        <f t="shared" si="284"/>
        <v>214.14000000000001</v>
      </c>
      <c r="T666" s="131">
        <f t="shared" si="285"/>
        <v>1.0827999999999998</v>
      </c>
      <c r="U666" s="131">
        <f t="shared" si="286"/>
        <v>0.0918000000000001</v>
      </c>
      <c r="V666" s="111">
        <f t="shared" si="287"/>
        <v>-1.8000000000000007</v>
      </c>
    </row>
    <row r="667" spans="1:22" ht="12.75">
      <c r="A667" s="50"/>
      <c r="B667" s="13">
        <v>175</v>
      </c>
      <c r="C667" s="72" t="s">
        <v>618</v>
      </c>
      <c r="D667" s="71">
        <v>23</v>
      </c>
      <c r="E667" s="71">
        <v>1979</v>
      </c>
      <c r="F667" s="111">
        <v>1600.85</v>
      </c>
      <c r="G667" s="111">
        <v>1251.31</v>
      </c>
      <c r="H667" s="131">
        <v>7.14</v>
      </c>
      <c r="I667" s="131">
        <f t="shared" si="277"/>
        <v>7.14</v>
      </c>
      <c r="J667" s="131">
        <v>3.68</v>
      </c>
      <c r="K667" s="131">
        <f t="shared" si="280"/>
        <v>4.743</v>
      </c>
      <c r="L667" s="131">
        <f t="shared" si="281"/>
        <v>5.3856</v>
      </c>
      <c r="M667" s="111">
        <v>47</v>
      </c>
      <c r="N667" s="131">
        <f t="shared" si="278"/>
        <v>2.397</v>
      </c>
      <c r="O667" s="111">
        <v>34.4</v>
      </c>
      <c r="P667" s="111">
        <f t="shared" si="279"/>
        <v>1.7543999999999997</v>
      </c>
      <c r="Q667" s="111">
        <f t="shared" si="282"/>
        <v>160</v>
      </c>
      <c r="R667" s="111">
        <f t="shared" si="283"/>
        <v>206.2173913043478</v>
      </c>
      <c r="S667" s="111">
        <f t="shared" si="284"/>
        <v>234.15652173913045</v>
      </c>
      <c r="T667" s="131">
        <f t="shared" si="285"/>
        <v>1.7056</v>
      </c>
      <c r="U667" s="131">
        <f t="shared" si="286"/>
        <v>0.6426000000000001</v>
      </c>
      <c r="V667" s="111">
        <f t="shared" si="287"/>
        <v>-12.600000000000001</v>
      </c>
    </row>
    <row r="668" spans="1:22" ht="12.75">
      <c r="A668" s="50"/>
      <c r="B668" s="13">
        <v>176</v>
      </c>
      <c r="C668" s="72" t="s">
        <v>619</v>
      </c>
      <c r="D668" s="71">
        <v>3</v>
      </c>
      <c r="E668" s="71">
        <v>1930</v>
      </c>
      <c r="F668" s="111">
        <v>599.4</v>
      </c>
      <c r="G668" s="111">
        <v>394.04</v>
      </c>
      <c r="H668" s="131">
        <v>0.959</v>
      </c>
      <c r="I668" s="131">
        <v>0.959</v>
      </c>
      <c r="J668" s="131">
        <v>0.48</v>
      </c>
      <c r="K668" s="131">
        <f t="shared" si="280"/>
        <v>0.704</v>
      </c>
      <c r="L668" s="131">
        <f t="shared" si="281"/>
        <v>0.755</v>
      </c>
      <c r="M668" s="111">
        <v>5</v>
      </c>
      <c r="N668" s="131">
        <f t="shared" si="278"/>
        <v>0.255</v>
      </c>
      <c r="O668" s="111">
        <v>4</v>
      </c>
      <c r="P668" s="111">
        <f t="shared" si="279"/>
        <v>0.204</v>
      </c>
      <c r="Q668" s="111">
        <f t="shared" si="282"/>
        <v>160</v>
      </c>
      <c r="R668" s="111">
        <f t="shared" si="283"/>
        <v>234.66666666666666</v>
      </c>
      <c r="S668" s="111">
        <f t="shared" si="284"/>
        <v>251.66666666666666</v>
      </c>
      <c r="T668" s="131">
        <f t="shared" si="285"/>
        <v>0.275</v>
      </c>
      <c r="U668" s="131">
        <f t="shared" si="286"/>
        <v>0.05100000000000002</v>
      </c>
      <c r="V668" s="111">
        <f t="shared" si="287"/>
        <v>-1</v>
      </c>
    </row>
    <row r="669" spans="1:22" ht="12.75">
      <c r="A669" s="50"/>
      <c r="B669" s="13">
        <v>177</v>
      </c>
      <c r="C669" s="72" t="s">
        <v>620</v>
      </c>
      <c r="D669" s="71">
        <v>5</v>
      </c>
      <c r="E669" s="71">
        <v>1926</v>
      </c>
      <c r="F669" s="111">
        <v>254.15</v>
      </c>
      <c r="G669" s="111">
        <v>194.28</v>
      </c>
      <c r="H669" s="131">
        <v>1.571</v>
      </c>
      <c r="I669" s="131">
        <v>1.789</v>
      </c>
      <c r="J669" s="131">
        <v>0.8</v>
      </c>
      <c r="K669" s="131">
        <f t="shared" si="280"/>
        <v>1.5339999999999998</v>
      </c>
      <c r="L669" s="131">
        <f t="shared" si="281"/>
        <v>1.7125</v>
      </c>
      <c r="M669" s="111">
        <v>5</v>
      </c>
      <c r="N669" s="131">
        <f t="shared" si="278"/>
        <v>0.255</v>
      </c>
      <c r="O669" s="111">
        <v>1.5</v>
      </c>
      <c r="P669" s="111">
        <f t="shared" si="279"/>
        <v>0.0765</v>
      </c>
      <c r="Q669" s="111">
        <f t="shared" si="282"/>
        <v>160</v>
      </c>
      <c r="R669" s="111">
        <f t="shared" si="283"/>
        <v>306.79999999999995</v>
      </c>
      <c r="S669" s="111">
        <f t="shared" si="284"/>
        <v>342.5</v>
      </c>
      <c r="T669" s="131">
        <f t="shared" si="285"/>
        <v>0.9124999999999999</v>
      </c>
      <c r="U669" s="131">
        <f t="shared" si="286"/>
        <v>0.1785</v>
      </c>
      <c r="V669" s="111">
        <f t="shared" si="287"/>
        <v>-3.5</v>
      </c>
    </row>
    <row r="670" spans="1:22" ht="12.75">
      <c r="A670" s="50"/>
      <c r="B670" s="13">
        <v>178</v>
      </c>
      <c r="C670" s="72" t="s">
        <v>621</v>
      </c>
      <c r="D670" s="71">
        <v>5</v>
      </c>
      <c r="E670" s="71">
        <v>1959</v>
      </c>
      <c r="F670" s="111">
        <v>324.56</v>
      </c>
      <c r="G670" s="111">
        <v>324.56</v>
      </c>
      <c r="H670" s="131">
        <v>1.997</v>
      </c>
      <c r="I670" s="131">
        <f t="shared" si="277"/>
        <v>1.997</v>
      </c>
      <c r="J670" s="131">
        <v>0.8</v>
      </c>
      <c r="K670" s="131">
        <f t="shared" si="280"/>
        <v>1.691</v>
      </c>
      <c r="L670" s="131">
        <f t="shared" si="281"/>
        <v>1.742</v>
      </c>
      <c r="M670" s="111">
        <v>6</v>
      </c>
      <c r="N670" s="131">
        <f t="shared" si="278"/>
        <v>0.306</v>
      </c>
      <c r="O670" s="111">
        <v>5</v>
      </c>
      <c r="P670" s="111">
        <f t="shared" si="279"/>
        <v>0.255</v>
      </c>
      <c r="Q670" s="111">
        <f t="shared" si="282"/>
        <v>160</v>
      </c>
      <c r="R670" s="111">
        <f t="shared" si="283"/>
        <v>338.2</v>
      </c>
      <c r="S670" s="111">
        <f t="shared" si="284"/>
        <v>348.4</v>
      </c>
      <c r="T670" s="131">
        <f t="shared" si="285"/>
        <v>0.942</v>
      </c>
      <c r="U670" s="131">
        <f t="shared" si="286"/>
        <v>0.05099999999999999</v>
      </c>
      <c r="V670" s="111">
        <f t="shared" si="287"/>
        <v>-1</v>
      </c>
    </row>
    <row r="671" spans="1:22" ht="12.75">
      <c r="A671" s="50"/>
      <c r="B671" s="13">
        <v>179</v>
      </c>
      <c r="C671" s="72" t="s">
        <v>622</v>
      </c>
      <c r="D671" s="71">
        <v>8</v>
      </c>
      <c r="E671" s="71">
        <v>1949</v>
      </c>
      <c r="F671" s="111">
        <v>1016.21</v>
      </c>
      <c r="G671" s="111">
        <v>677.84</v>
      </c>
      <c r="H671" s="131">
        <v>4.21</v>
      </c>
      <c r="I671" s="131">
        <f>H671</f>
        <v>4.21</v>
      </c>
      <c r="J671" s="131">
        <v>1.28</v>
      </c>
      <c r="K671" s="131">
        <f t="shared" si="280"/>
        <v>2.935</v>
      </c>
      <c r="L671" s="131">
        <f t="shared" si="281"/>
        <v>3.1645000000000003</v>
      </c>
      <c r="M671" s="111">
        <v>25</v>
      </c>
      <c r="N671" s="131">
        <f>M671*0.051</f>
        <v>1.275</v>
      </c>
      <c r="O671" s="111">
        <v>20.5</v>
      </c>
      <c r="P671" s="111">
        <f>O671*0.051</f>
        <v>1.0454999999999999</v>
      </c>
      <c r="Q671" s="111">
        <f t="shared" si="282"/>
        <v>160</v>
      </c>
      <c r="R671" s="111">
        <f t="shared" si="283"/>
        <v>366.875</v>
      </c>
      <c r="S671" s="111">
        <f t="shared" si="284"/>
        <v>395.56250000000006</v>
      </c>
      <c r="T671" s="131">
        <f t="shared" si="285"/>
        <v>1.8845000000000003</v>
      </c>
      <c r="U671" s="131">
        <f t="shared" si="286"/>
        <v>0.22950000000000004</v>
      </c>
      <c r="V671" s="111">
        <f t="shared" si="287"/>
        <v>-4.5</v>
      </c>
    </row>
    <row r="672" spans="1:22" ht="12.75">
      <c r="A672" s="50"/>
      <c r="B672" s="13">
        <v>180</v>
      </c>
      <c r="C672" s="107" t="s">
        <v>623</v>
      </c>
      <c r="D672" s="36">
        <v>22</v>
      </c>
      <c r="E672" s="36">
        <v>1977</v>
      </c>
      <c r="F672" s="109"/>
      <c r="G672" s="109">
        <v>1130.15</v>
      </c>
      <c r="H672" s="19">
        <v>5.15</v>
      </c>
      <c r="I672" s="19">
        <f aca="true" t="shared" si="288" ref="I672:I727">H672</f>
        <v>5.15</v>
      </c>
      <c r="J672" s="19">
        <v>3.52</v>
      </c>
      <c r="K672" s="19">
        <f t="shared" si="280"/>
        <v>3.9770000000000003</v>
      </c>
      <c r="L672" s="19">
        <f t="shared" si="281"/>
        <v>4.0280000000000005</v>
      </c>
      <c r="M672" s="19">
        <v>23</v>
      </c>
      <c r="N672" s="114">
        <f aca="true" t="shared" si="289" ref="N672:N699">M672*0.051</f>
        <v>1.1729999999999998</v>
      </c>
      <c r="O672" s="19">
        <v>22</v>
      </c>
      <c r="P672" s="19">
        <f aca="true" t="shared" si="290" ref="P672:P699">O672*0.051</f>
        <v>1.1219999999999999</v>
      </c>
      <c r="Q672" s="110">
        <f t="shared" si="282"/>
        <v>160</v>
      </c>
      <c r="R672" s="110">
        <f t="shared" si="283"/>
        <v>180.77272727272728</v>
      </c>
      <c r="S672" s="110">
        <f t="shared" si="284"/>
        <v>183.09090909090912</v>
      </c>
      <c r="T672" s="19">
        <f t="shared" si="285"/>
        <v>0.5080000000000005</v>
      </c>
      <c r="U672" s="19">
        <f t="shared" si="286"/>
        <v>0.050999999999999934</v>
      </c>
      <c r="V672" s="110">
        <f t="shared" si="287"/>
        <v>-1</v>
      </c>
    </row>
    <row r="673" spans="1:22" ht="12.75">
      <c r="A673" s="50"/>
      <c r="B673" s="13">
        <v>181</v>
      </c>
      <c r="C673" s="107" t="s">
        <v>624</v>
      </c>
      <c r="D673" s="36">
        <v>22</v>
      </c>
      <c r="E673" s="36">
        <v>1979</v>
      </c>
      <c r="F673" s="109"/>
      <c r="G673" s="109">
        <v>1106.7</v>
      </c>
      <c r="H673" s="19">
        <v>6.216</v>
      </c>
      <c r="I673" s="19">
        <f t="shared" si="288"/>
        <v>6.216</v>
      </c>
      <c r="J673" s="19">
        <v>3.44</v>
      </c>
      <c r="K673" s="19">
        <f t="shared" si="280"/>
        <v>4.176</v>
      </c>
      <c r="L673" s="19">
        <f t="shared" si="281"/>
        <v>4.2780000000000005</v>
      </c>
      <c r="M673" s="19">
        <v>40</v>
      </c>
      <c r="N673" s="114">
        <f t="shared" si="289"/>
        <v>2.04</v>
      </c>
      <c r="O673" s="19">
        <v>38</v>
      </c>
      <c r="P673" s="19">
        <f t="shared" si="290"/>
        <v>1.938</v>
      </c>
      <c r="Q673" s="110">
        <f t="shared" si="282"/>
        <v>156.36363636363637</v>
      </c>
      <c r="R673" s="110">
        <f t="shared" si="283"/>
        <v>189.8181818181818</v>
      </c>
      <c r="S673" s="110">
        <f t="shared" si="284"/>
        <v>194.4545454545455</v>
      </c>
      <c r="T673" s="19">
        <f t="shared" si="285"/>
        <v>0.8380000000000005</v>
      </c>
      <c r="U673" s="19">
        <f t="shared" si="286"/>
        <v>0.10200000000000009</v>
      </c>
      <c r="V673" s="110">
        <f t="shared" si="287"/>
        <v>-2</v>
      </c>
    </row>
    <row r="674" spans="1:22" ht="12.75">
      <c r="A674" s="50"/>
      <c r="B674" s="13">
        <v>182</v>
      </c>
      <c r="C674" s="107" t="s">
        <v>625</v>
      </c>
      <c r="D674" s="36">
        <v>9</v>
      </c>
      <c r="E674" s="36">
        <v>1979</v>
      </c>
      <c r="F674" s="109"/>
      <c r="G674" s="109">
        <v>513.1</v>
      </c>
      <c r="H674" s="19">
        <v>3</v>
      </c>
      <c r="I674" s="19">
        <f t="shared" si="288"/>
        <v>3</v>
      </c>
      <c r="J674" s="19">
        <v>1.44</v>
      </c>
      <c r="K674" s="19">
        <f t="shared" si="280"/>
        <v>2.184</v>
      </c>
      <c r="L674" s="19">
        <f t="shared" si="281"/>
        <v>2.49</v>
      </c>
      <c r="M674" s="19">
        <v>16</v>
      </c>
      <c r="N674" s="114">
        <f t="shared" si="289"/>
        <v>0.816</v>
      </c>
      <c r="O674" s="19">
        <v>10</v>
      </c>
      <c r="P674" s="19">
        <f t="shared" si="290"/>
        <v>0.51</v>
      </c>
      <c r="Q674" s="110">
        <f t="shared" si="282"/>
        <v>160</v>
      </c>
      <c r="R674" s="110">
        <f t="shared" si="283"/>
        <v>242.66666666666666</v>
      </c>
      <c r="S674" s="110">
        <f t="shared" si="284"/>
        <v>276.6666666666667</v>
      </c>
      <c r="T674" s="19">
        <f t="shared" si="285"/>
        <v>1.0500000000000003</v>
      </c>
      <c r="U674" s="19">
        <f t="shared" si="286"/>
        <v>0.30599999999999994</v>
      </c>
      <c r="V674" s="110">
        <f t="shared" si="287"/>
        <v>-6</v>
      </c>
    </row>
    <row r="675" spans="1:22" ht="12.75">
      <c r="A675" s="50"/>
      <c r="B675" s="13">
        <v>183</v>
      </c>
      <c r="C675" s="107" t="s">
        <v>626</v>
      </c>
      <c r="D675" s="36">
        <v>20</v>
      </c>
      <c r="E675" s="36">
        <v>1988</v>
      </c>
      <c r="F675" s="109"/>
      <c r="G675" s="109">
        <v>1058.5</v>
      </c>
      <c r="H675" s="19">
        <v>5.4</v>
      </c>
      <c r="I675" s="19">
        <f t="shared" si="288"/>
        <v>5.4</v>
      </c>
      <c r="J675" s="19">
        <v>3.04</v>
      </c>
      <c r="K675" s="19">
        <f>I675-N675</f>
        <v>3.4620000000000006</v>
      </c>
      <c r="L675" s="19">
        <f>I675-P675</f>
        <v>4.635000000000001</v>
      </c>
      <c r="M675" s="19">
        <v>38</v>
      </c>
      <c r="N675" s="114">
        <f t="shared" si="289"/>
        <v>1.938</v>
      </c>
      <c r="O675" s="19">
        <v>15</v>
      </c>
      <c r="P675" s="19">
        <f t="shared" si="290"/>
        <v>0.7649999999999999</v>
      </c>
      <c r="Q675" s="110">
        <f t="shared" si="282"/>
        <v>152</v>
      </c>
      <c r="R675" s="110">
        <f t="shared" si="283"/>
        <v>173.10000000000002</v>
      </c>
      <c r="S675" s="110">
        <f t="shared" si="284"/>
        <v>231.75000000000006</v>
      </c>
      <c r="T675" s="19">
        <f t="shared" si="285"/>
        <v>1.5950000000000006</v>
      </c>
      <c r="U675" s="19">
        <f t="shared" si="286"/>
        <v>1.173</v>
      </c>
      <c r="V675" s="110">
        <f t="shared" si="287"/>
        <v>-23</v>
      </c>
    </row>
    <row r="676" spans="1:22" ht="12.75">
      <c r="A676" s="50"/>
      <c r="B676" s="13">
        <v>184</v>
      </c>
      <c r="C676" s="107" t="s">
        <v>627</v>
      </c>
      <c r="D676" s="36">
        <v>55</v>
      </c>
      <c r="E676" s="36">
        <v>1965</v>
      </c>
      <c r="F676" s="19"/>
      <c r="G676" s="19">
        <v>2353.87</v>
      </c>
      <c r="H676" s="19">
        <v>6.7</v>
      </c>
      <c r="I676" s="19">
        <f t="shared" si="288"/>
        <v>6.7</v>
      </c>
      <c r="J676" s="19">
        <v>0.55</v>
      </c>
      <c r="K676" s="19">
        <f t="shared" si="280"/>
        <v>3.2830000000000004</v>
      </c>
      <c r="L676" s="19">
        <f t="shared" si="281"/>
        <v>2.314</v>
      </c>
      <c r="M676" s="19">
        <v>67</v>
      </c>
      <c r="N676" s="114">
        <f t="shared" si="289"/>
        <v>3.417</v>
      </c>
      <c r="O676" s="19">
        <v>86</v>
      </c>
      <c r="P676" s="19">
        <f t="shared" si="290"/>
        <v>4.386</v>
      </c>
      <c r="Q676" s="110">
        <f t="shared" si="282"/>
        <v>10</v>
      </c>
      <c r="R676" s="110">
        <f t="shared" si="283"/>
        <v>59.6909090909091</v>
      </c>
      <c r="S676" s="110">
        <f t="shared" si="284"/>
        <v>42.07272727272727</v>
      </c>
      <c r="T676" s="19">
        <f t="shared" si="285"/>
        <v>1.764</v>
      </c>
      <c r="U676" s="19">
        <f t="shared" si="286"/>
        <v>-0.9690000000000003</v>
      </c>
      <c r="V676" s="110">
        <f t="shared" si="287"/>
        <v>19</v>
      </c>
    </row>
    <row r="677" spans="1:22" ht="12.75">
      <c r="A677" s="50"/>
      <c r="B677" s="13">
        <v>185</v>
      </c>
      <c r="C677" s="107" t="s">
        <v>628</v>
      </c>
      <c r="D677" s="36">
        <v>30</v>
      </c>
      <c r="E677" s="36">
        <v>1988</v>
      </c>
      <c r="F677" s="109"/>
      <c r="G677" s="109">
        <v>1557.9</v>
      </c>
      <c r="H677" s="19">
        <v>8</v>
      </c>
      <c r="I677" s="19">
        <f t="shared" si="288"/>
        <v>8</v>
      </c>
      <c r="J677" s="19">
        <v>4.35</v>
      </c>
      <c r="K677" s="19">
        <f t="shared" si="280"/>
        <v>6.062</v>
      </c>
      <c r="L677" s="19">
        <f t="shared" si="281"/>
        <v>6.317</v>
      </c>
      <c r="M677" s="19">
        <v>38</v>
      </c>
      <c r="N677" s="114">
        <f t="shared" si="289"/>
        <v>1.938</v>
      </c>
      <c r="O677" s="19">
        <v>33</v>
      </c>
      <c r="P677" s="19">
        <f t="shared" si="290"/>
        <v>1.6829999999999998</v>
      </c>
      <c r="Q677" s="110">
        <f t="shared" si="282"/>
        <v>145</v>
      </c>
      <c r="R677" s="110">
        <f t="shared" si="283"/>
        <v>202.06666666666666</v>
      </c>
      <c r="S677" s="110">
        <f t="shared" si="284"/>
        <v>210.56666666666666</v>
      </c>
      <c r="T677" s="19">
        <f t="shared" si="285"/>
        <v>1.9670000000000005</v>
      </c>
      <c r="U677" s="19">
        <f t="shared" si="286"/>
        <v>0.2550000000000001</v>
      </c>
      <c r="V677" s="110">
        <f t="shared" si="287"/>
        <v>-5</v>
      </c>
    </row>
    <row r="678" spans="1:22" ht="12.75">
      <c r="A678" s="50"/>
      <c r="B678" s="13">
        <v>186</v>
      </c>
      <c r="C678" s="107" t="s">
        <v>629</v>
      </c>
      <c r="D678" s="36">
        <v>12</v>
      </c>
      <c r="E678" s="36">
        <v>1959</v>
      </c>
      <c r="F678" s="109"/>
      <c r="G678" s="109">
        <v>527.71</v>
      </c>
      <c r="H678" s="19">
        <v>3</v>
      </c>
      <c r="I678" s="19">
        <f t="shared" si="288"/>
        <v>3</v>
      </c>
      <c r="J678" s="19">
        <v>0.61</v>
      </c>
      <c r="K678" s="19">
        <f t="shared" si="280"/>
        <v>2.388</v>
      </c>
      <c r="L678" s="19">
        <f t="shared" si="281"/>
        <v>2.439</v>
      </c>
      <c r="M678" s="19">
        <v>12</v>
      </c>
      <c r="N678" s="114">
        <f t="shared" si="289"/>
        <v>0.612</v>
      </c>
      <c r="O678" s="19">
        <v>11</v>
      </c>
      <c r="P678" s="19">
        <f t="shared" si="290"/>
        <v>0.5609999999999999</v>
      </c>
      <c r="Q678" s="110">
        <f t="shared" si="282"/>
        <v>50.833333333333336</v>
      </c>
      <c r="R678" s="110">
        <f t="shared" si="283"/>
        <v>199</v>
      </c>
      <c r="S678" s="110">
        <f t="shared" si="284"/>
        <v>203.25</v>
      </c>
      <c r="T678" s="19">
        <f t="shared" si="285"/>
        <v>1.8290000000000002</v>
      </c>
      <c r="U678" s="19">
        <f t="shared" si="286"/>
        <v>0.051000000000000045</v>
      </c>
      <c r="V678" s="110">
        <f t="shared" si="287"/>
        <v>-1</v>
      </c>
    </row>
    <row r="679" spans="1:22" ht="12.75">
      <c r="A679" s="50"/>
      <c r="B679" s="13">
        <v>187</v>
      </c>
      <c r="C679" s="107" t="s">
        <v>630</v>
      </c>
      <c r="D679" s="36">
        <v>12</v>
      </c>
      <c r="E679" s="36">
        <v>1984</v>
      </c>
      <c r="F679" s="109"/>
      <c r="G679" s="109">
        <v>2323</v>
      </c>
      <c r="H679" s="19">
        <v>12</v>
      </c>
      <c r="I679" s="19">
        <f t="shared" si="288"/>
        <v>12</v>
      </c>
      <c r="J679" s="19">
        <v>7.12</v>
      </c>
      <c r="K679" s="19">
        <f t="shared" si="280"/>
        <v>8.226</v>
      </c>
      <c r="L679" s="19">
        <f t="shared" si="281"/>
        <v>8.838000000000001</v>
      </c>
      <c r="M679" s="19">
        <v>74</v>
      </c>
      <c r="N679" s="114">
        <f t="shared" si="289"/>
        <v>3.7739999999999996</v>
      </c>
      <c r="O679" s="19">
        <v>62</v>
      </c>
      <c r="P679" s="19">
        <f t="shared" si="290"/>
        <v>3.162</v>
      </c>
      <c r="Q679" s="110">
        <f t="shared" si="282"/>
        <v>593.3333333333334</v>
      </c>
      <c r="R679" s="110">
        <f t="shared" si="283"/>
        <v>685.5</v>
      </c>
      <c r="S679" s="110">
        <f t="shared" si="284"/>
        <v>736.5000000000001</v>
      </c>
      <c r="T679" s="19">
        <f t="shared" si="285"/>
        <v>1.7180000000000009</v>
      </c>
      <c r="U679" s="19">
        <f t="shared" si="286"/>
        <v>0.6119999999999997</v>
      </c>
      <c r="V679" s="110">
        <f t="shared" si="287"/>
        <v>-12</v>
      </c>
    </row>
    <row r="680" spans="1:22" ht="12.75">
      <c r="A680" s="50"/>
      <c r="B680" s="13">
        <v>188</v>
      </c>
      <c r="C680" s="107" t="s">
        <v>631</v>
      </c>
      <c r="D680" s="36">
        <v>22</v>
      </c>
      <c r="E680" s="36">
        <v>1983</v>
      </c>
      <c r="F680" s="109"/>
      <c r="G680" s="109">
        <v>1173.49</v>
      </c>
      <c r="H680" s="19">
        <v>6</v>
      </c>
      <c r="I680" s="19">
        <f t="shared" si="288"/>
        <v>6</v>
      </c>
      <c r="J680" s="19">
        <v>2.62</v>
      </c>
      <c r="K680" s="19">
        <f>I680-N680</f>
        <v>4.266</v>
      </c>
      <c r="L680" s="19">
        <f>I680-P680</f>
        <v>4.470000000000001</v>
      </c>
      <c r="M680" s="19">
        <v>34</v>
      </c>
      <c r="N680" s="114">
        <f t="shared" si="289"/>
        <v>1.734</v>
      </c>
      <c r="O680" s="19">
        <v>30</v>
      </c>
      <c r="P680" s="19">
        <f t="shared" si="290"/>
        <v>1.5299999999999998</v>
      </c>
      <c r="Q680" s="110">
        <f>J680*1000/D680</f>
        <v>119.0909090909091</v>
      </c>
      <c r="R680" s="110">
        <f>K680*1000/D680</f>
        <v>193.9090909090909</v>
      </c>
      <c r="S680" s="110">
        <f>L680*1000/D680</f>
        <v>203.18181818181822</v>
      </c>
      <c r="T680" s="19">
        <f>L680-J680</f>
        <v>1.8500000000000005</v>
      </c>
      <c r="U680" s="19">
        <f>N680-P680</f>
        <v>0.20400000000000018</v>
      </c>
      <c r="V680" s="110">
        <f>O680-M680</f>
        <v>-4</v>
      </c>
    </row>
    <row r="681" spans="1:22" ht="12.75">
      <c r="A681" s="50"/>
      <c r="B681" s="13">
        <v>189</v>
      </c>
      <c r="C681" s="107" t="s">
        <v>632</v>
      </c>
      <c r="D681" s="36">
        <v>16</v>
      </c>
      <c r="E681" s="36">
        <v>1970</v>
      </c>
      <c r="F681" s="109"/>
      <c r="G681" s="109">
        <v>952.48</v>
      </c>
      <c r="H681" s="19">
        <v>5.44</v>
      </c>
      <c r="I681" s="19">
        <f t="shared" si="288"/>
        <v>5.44</v>
      </c>
      <c r="J681" s="19">
        <v>2.32</v>
      </c>
      <c r="K681" s="19">
        <f>I681-N681</f>
        <v>4.6240000000000006</v>
      </c>
      <c r="L681" s="19">
        <f>I681-P681</f>
        <v>4.369000000000001</v>
      </c>
      <c r="M681" s="19">
        <v>16</v>
      </c>
      <c r="N681" s="114">
        <f t="shared" si="289"/>
        <v>0.816</v>
      </c>
      <c r="O681" s="19">
        <v>21</v>
      </c>
      <c r="P681" s="19">
        <f t="shared" si="290"/>
        <v>1.071</v>
      </c>
      <c r="Q681" s="110">
        <f>J681*1000/D681</f>
        <v>145</v>
      </c>
      <c r="R681" s="110">
        <f>K681*1000/D681</f>
        <v>289.00000000000006</v>
      </c>
      <c r="S681" s="110">
        <f>L681*1000/D681</f>
        <v>273.06250000000006</v>
      </c>
      <c r="T681" s="19">
        <f>L681-J681</f>
        <v>2.049000000000001</v>
      </c>
      <c r="U681" s="19">
        <f>N681-P681</f>
        <v>-0.255</v>
      </c>
      <c r="V681" s="110">
        <f>O681-M681</f>
        <v>5</v>
      </c>
    </row>
    <row r="682" spans="1:22" ht="12.75">
      <c r="A682" s="50"/>
      <c r="B682" s="13">
        <v>190</v>
      </c>
      <c r="C682" s="120" t="s">
        <v>633</v>
      </c>
      <c r="D682" s="123">
        <v>21</v>
      </c>
      <c r="E682" s="123">
        <v>1983</v>
      </c>
      <c r="F682" s="134"/>
      <c r="G682" s="134">
        <v>1190.44</v>
      </c>
      <c r="H682" s="19">
        <v>7.797</v>
      </c>
      <c r="I682" s="19">
        <f t="shared" si="288"/>
        <v>7.797</v>
      </c>
      <c r="J682" s="138">
        <v>3.36</v>
      </c>
      <c r="K682" s="19">
        <f aca="true" t="shared" si="291" ref="K682:K691">I682-N682</f>
        <v>5.603999999999999</v>
      </c>
      <c r="L682" s="19">
        <f aca="true" t="shared" si="292" ref="L682:L691">I682-P682</f>
        <v>6.012</v>
      </c>
      <c r="M682" s="19">
        <v>43</v>
      </c>
      <c r="N682" s="114">
        <f t="shared" si="289"/>
        <v>2.193</v>
      </c>
      <c r="O682" s="19">
        <v>35</v>
      </c>
      <c r="P682" s="19">
        <f t="shared" si="290"/>
        <v>1.785</v>
      </c>
      <c r="Q682" s="110">
        <f aca="true" t="shared" si="293" ref="Q682:Q690">J682*1000/D682</f>
        <v>160</v>
      </c>
      <c r="R682" s="110">
        <f aca="true" t="shared" si="294" ref="R682:R691">K682*1000/D682</f>
        <v>266.85714285714283</v>
      </c>
      <c r="S682" s="110">
        <f aca="true" t="shared" si="295" ref="S682:S691">L682*1000/D682</f>
        <v>286.2857142857143</v>
      </c>
      <c r="T682" s="19">
        <f aca="true" t="shared" si="296" ref="T682:T691">L682-J682</f>
        <v>2.6519999999999997</v>
      </c>
      <c r="U682" s="19">
        <f>N682-P682</f>
        <v>0.40800000000000014</v>
      </c>
      <c r="V682" s="110">
        <f aca="true" t="shared" si="297" ref="V682:V691">O682-M682</f>
        <v>-8</v>
      </c>
    </row>
    <row r="683" spans="1:22" ht="12.75">
      <c r="A683" s="50"/>
      <c r="B683" s="13">
        <v>191</v>
      </c>
      <c r="C683" s="107" t="s">
        <v>634</v>
      </c>
      <c r="D683" s="36">
        <v>28</v>
      </c>
      <c r="E683" s="36">
        <v>1985</v>
      </c>
      <c r="F683" s="109"/>
      <c r="G683" s="109">
        <v>1186.16</v>
      </c>
      <c r="H683" s="19">
        <v>7.619</v>
      </c>
      <c r="I683" s="19">
        <f t="shared" si="288"/>
        <v>7.619</v>
      </c>
      <c r="J683" s="19">
        <v>4.48</v>
      </c>
      <c r="K683" s="19">
        <f>I683-N683</f>
        <v>5.936</v>
      </c>
      <c r="L683" s="19">
        <f>I683-P683</f>
        <v>6.854</v>
      </c>
      <c r="M683" s="19">
        <v>33</v>
      </c>
      <c r="N683" s="114">
        <f t="shared" si="289"/>
        <v>1.6829999999999998</v>
      </c>
      <c r="O683" s="19">
        <v>15</v>
      </c>
      <c r="P683" s="19">
        <f t="shared" si="290"/>
        <v>0.7649999999999999</v>
      </c>
      <c r="Q683" s="110">
        <f>J683*1000/D683</f>
        <v>160</v>
      </c>
      <c r="R683" s="110">
        <f>K683*1000/D683</f>
        <v>212</v>
      </c>
      <c r="S683" s="110">
        <f>L683*1000/D683</f>
        <v>244.78571428571428</v>
      </c>
      <c r="T683" s="19">
        <f>L683-J683</f>
        <v>2.3739999999999997</v>
      </c>
      <c r="U683" s="19">
        <f>N683-P683</f>
        <v>0.9179999999999999</v>
      </c>
      <c r="V683" s="110">
        <f>O683-M683</f>
        <v>-18</v>
      </c>
    </row>
    <row r="684" spans="1:22" ht="12.75">
      <c r="A684" s="50"/>
      <c r="B684" s="13">
        <v>192</v>
      </c>
      <c r="C684" s="107" t="s">
        <v>635</v>
      </c>
      <c r="D684" s="36">
        <v>50</v>
      </c>
      <c r="E684" s="36">
        <v>1968</v>
      </c>
      <c r="F684" s="19"/>
      <c r="G684" s="19">
        <v>2675.9</v>
      </c>
      <c r="H684" s="19">
        <v>14.814</v>
      </c>
      <c r="I684" s="19">
        <f t="shared" si="288"/>
        <v>14.814</v>
      </c>
      <c r="J684" s="19">
        <v>8.08</v>
      </c>
      <c r="K684" s="19">
        <f t="shared" si="291"/>
        <v>10.836</v>
      </c>
      <c r="L684" s="19">
        <f t="shared" si="292"/>
        <v>11.754000000000001</v>
      </c>
      <c r="M684" s="19">
        <v>78</v>
      </c>
      <c r="N684" s="114">
        <f t="shared" si="289"/>
        <v>3.9779999999999998</v>
      </c>
      <c r="O684" s="19">
        <v>60</v>
      </c>
      <c r="P684" s="19">
        <f t="shared" si="290"/>
        <v>3.0599999999999996</v>
      </c>
      <c r="Q684" s="110">
        <f t="shared" si="293"/>
        <v>161.6</v>
      </c>
      <c r="R684" s="110">
        <f t="shared" si="294"/>
        <v>216.72</v>
      </c>
      <c r="S684" s="110">
        <f t="shared" si="295"/>
        <v>235.08000000000004</v>
      </c>
      <c r="T684" s="19">
        <f t="shared" si="296"/>
        <v>3.6740000000000013</v>
      </c>
      <c r="U684" s="19">
        <f>N684-P684</f>
        <v>0.9180000000000001</v>
      </c>
      <c r="V684" s="110">
        <f t="shared" si="297"/>
        <v>-18</v>
      </c>
    </row>
    <row r="685" spans="1:22" ht="12.75">
      <c r="A685" s="50"/>
      <c r="B685" s="13">
        <v>193</v>
      </c>
      <c r="C685" s="107" t="s">
        <v>636</v>
      </c>
      <c r="D685" s="36">
        <v>22</v>
      </c>
      <c r="E685" s="36">
        <v>1978</v>
      </c>
      <c r="F685" s="109"/>
      <c r="G685" s="109">
        <v>1164.78</v>
      </c>
      <c r="H685" s="19">
        <v>6.96</v>
      </c>
      <c r="I685" s="19">
        <f t="shared" si="288"/>
        <v>6.96</v>
      </c>
      <c r="J685" s="19">
        <v>3.44</v>
      </c>
      <c r="K685" s="19">
        <f t="shared" si="291"/>
        <v>4.614000000000001</v>
      </c>
      <c r="L685" s="19">
        <f t="shared" si="292"/>
        <v>5.6850000000000005</v>
      </c>
      <c r="M685" s="19">
        <v>46</v>
      </c>
      <c r="N685" s="114">
        <f t="shared" si="289"/>
        <v>2.3459999999999996</v>
      </c>
      <c r="O685" s="19">
        <v>25</v>
      </c>
      <c r="P685" s="19">
        <f t="shared" si="290"/>
        <v>1.275</v>
      </c>
      <c r="Q685" s="110">
        <f t="shared" si="293"/>
        <v>156.36363636363637</v>
      </c>
      <c r="R685" s="110">
        <f t="shared" si="294"/>
        <v>209.72727272727278</v>
      </c>
      <c r="S685" s="110">
        <f t="shared" si="295"/>
        <v>258.40909090909093</v>
      </c>
      <c r="T685" s="19">
        <f t="shared" si="296"/>
        <v>2.2450000000000006</v>
      </c>
      <c r="U685" s="19">
        <f>N685-P685</f>
        <v>1.0709999999999997</v>
      </c>
      <c r="V685" s="110">
        <f t="shared" si="297"/>
        <v>-21</v>
      </c>
    </row>
    <row r="686" spans="1:22" ht="12.75">
      <c r="A686" s="50"/>
      <c r="B686" s="13">
        <v>194</v>
      </c>
      <c r="C686" s="107" t="s">
        <v>637</v>
      </c>
      <c r="D686" s="36">
        <v>40</v>
      </c>
      <c r="E686" s="36">
        <v>1980</v>
      </c>
      <c r="F686" s="109"/>
      <c r="G686" s="109">
        <v>2251.11</v>
      </c>
      <c r="H686" s="19">
        <v>12</v>
      </c>
      <c r="I686" s="19">
        <f t="shared" si="288"/>
        <v>12</v>
      </c>
      <c r="J686" s="19">
        <v>6.4</v>
      </c>
      <c r="K686" s="19">
        <f t="shared" si="291"/>
        <v>7.206</v>
      </c>
      <c r="L686" s="19">
        <f t="shared" si="292"/>
        <v>9.093</v>
      </c>
      <c r="M686" s="19">
        <v>94</v>
      </c>
      <c r="N686" s="114">
        <f t="shared" si="289"/>
        <v>4.794</v>
      </c>
      <c r="O686" s="19">
        <v>57</v>
      </c>
      <c r="P686" s="19">
        <f t="shared" si="290"/>
        <v>2.907</v>
      </c>
      <c r="Q686" s="110">
        <f>J686*1000/D686</f>
        <v>160</v>
      </c>
      <c r="R686" s="110">
        <f t="shared" si="294"/>
        <v>180.15</v>
      </c>
      <c r="S686" s="110">
        <f t="shared" si="295"/>
        <v>227.325</v>
      </c>
      <c r="T686" s="19">
        <f t="shared" si="296"/>
        <v>2.6929999999999996</v>
      </c>
      <c r="U686" s="19">
        <f aca="true" t="shared" si="298" ref="U686:U691">N686-P686</f>
        <v>1.8869999999999996</v>
      </c>
      <c r="V686" s="110">
        <f t="shared" si="297"/>
        <v>-37</v>
      </c>
    </row>
    <row r="687" spans="1:22" ht="12.75">
      <c r="A687" s="50"/>
      <c r="B687" s="13">
        <v>195</v>
      </c>
      <c r="C687" s="107" t="s">
        <v>638</v>
      </c>
      <c r="D687" s="36">
        <v>12</v>
      </c>
      <c r="E687" s="36">
        <v>1960</v>
      </c>
      <c r="F687" s="19"/>
      <c r="G687" s="19">
        <v>550.28</v>
      </c>
      <c r="H687" s="19">
        <v>3.1</v>
      </c>
      <c r="I687" s="19">
        <f t="shared" si="288"/>
        <v>3.1</v>
      </c>
      <c r="J687" s="19">
        <v>0.09</v>
      </c>
      <c r="K687" s="19">
        <f t="shared" si="291"/>
        <v>2.1310000000000002</v>
      </c>
      <c r="L687" s="19">
        <f t="shared" si="292"/>
        <v>2.2840000000000003</v>
      </c>
      <c r="M687" s="19">
        <v>19</v>
      </c>
      <c r="N687" s="114">
        <f t="shared" si="289"/>
        <v>0.969</v>
      </c>
      <c r="O687" s="19">
        <v>16</v>
      </c>
      <c r="P687" s="19">
        <f t="shared" si="290"/>
        <v>0.816</v>
      </c>
      <c r="Q687" s="110">
        <f>J687*1000/D687</f>
        <v>7.5</v>
      </c>
      <c r="R687" s="110">
        <f t="shared" si="294"/>
        <v>177.58333333333334</v>
      </c>
      <c r="S687" s="110">
        <f t="shared" si="295"/>
        <v>190.33333333333337</v>
      </c>
      <c r="T687" s="19">
        <f t="shared" si="296"/>
        <v>2.1940000000000004</v>
      </c>
      <c r="U687" s="19">
        <f t="shared" si="298"/>
        <v>0.15300000000000002</v>
      </c>
      <c r="V687" s="110">
        <f t="shared" si="297"/>
        <v>-3</v>
      </c>
    </row>
    <row r="688" spans="1:22" ht="12.75">
      <c r="A688" s="50"/>
      <c r="B688" s="13">
        <v>196</v>
      </c>
      <c r="C688" s="107" t="s">
        <v>639</v>
      </c>
      <c r="D688" s="36">
        <v>40</v>
      </c>
      <c r="E688" s="36">
        <v>1974</v>
      </c>
      <c r="F688" s="19"/>
      <c r="G688" s="19">
        <v>2255.44</v>
      </c>
      <c r="H688" s="19">
        <v>13</v>
      </c>
      <c r="I688" s="19">
        <f t="shared" si="288"/>
        <v>13</v>
      </c>
      <c r="J688" s="19">
        <v>5.94</v>
      </c>
      <c r="K688" s="19">
        <f t="shared" si="291"/>
        <v>8.155000000000001</v>
      </c>
      <c r="L688" s="19">
        <f t="shared" si="292"/>
        <v>8.461</v>
      </c>
      <c r="M688" s="19">
        <v>95</v>
      </c>
      <c r="N688" s="114">
        <f t="shared" si="289"/>
        <v>4.845</v>
      </c>
      <c r="O688" s="19">
        <v>89</v>
      </c>
      <c r="P688" s="19">
        <f t="shared" si="290"/>
        <v>4.539</v>
      </c>
      <c r="Q688" s="110">
        <f t="shared" si="293"/>
        <v>148.5</v>
      </c>
      <c r="R688" s="110">
        <f t="shared" si="294"/>
        <v>203.87500000000003</v>
      </c>
      <c r="S688" s="110">
        <f t="shared" si="295"/>
        <v>211.525</v>
      </c>
      <c r="T688" s="19">
        <f t="shared" si="296"/>
        <v>2.521</v>
      </c>
      <c r="U688" s="19">
        <f t="shared" si="298"/>
        <v>0.30600000000000005</v>
      </c>
      <c r="V688" s="110">
        <f t="shared" si="297"/>
        <v>-6</v>
      </c>
    </row>
    <row r="689" spans="1:22" ht="12.75">
      <c r="A689" s="50"/>
      <c r="B689" s="13">
        <v>197</v>
      </c>
      <c r="C689" s="107" t="s">
        <v>640</v>
      </c>
      <c r="D689" s="36">
        <v>50</v>
      </c>
      <c r="E689" s="36">
        <v>1976</v>
      </c>
      <c r="F689" s="109"/>
      <c r="G689" s="109">
        <v>1783.54</v>
      </c>
      <c r="H689" s="19">
        <v>15.2</v>
      </c>
      <c r="I689" s="19">
        <f t="shared" si="288"/>
        <v>15.2</v>
      </c>
      <c r="J689" s="19">
        <v>7.84</v>
      </c>
      <c r="K689" s="19">
        <f t="shared" si="291"/>
        <v>11.324</v>
      </c>
      <c r="L689" s="19">
        <f t="shared" si="292"/>
        <v>10.814</v>
      </c>
      <c r="M689" s="19">
        <v>76</v>
      </c>
      <c r="N689" s="114">
        <f t="shared" si="289"/>
        <v>3.876</v>
      </c>
      <c r="O689" s="19">
        <v>86</v>
      </c>
      <c r="P689" s="19">
        <f t="shared" si="290"/>
        <v>4.386</v>
      </c>
      <c r="Q689" s="110">
        <f t="shared" si="293"/>
        <v>156.8</v>
      </c>
      <c r="R689" s="110">
        <f t="shared" si="294"/>
        <v>226.48</v>
      </c>
      <c r="S689" s="110">
        <f t="shared" si="295"/>
        <v>216.28</v>
      </c>
      <c r="T689" s="19">
        <f t="shared" si="296"/>
        <v>2.974</v>
      </c>
      <c r="U689" s="19">
        <f t="shared" si="298"/>
        <v>-0.5100000000000002</v>
      </c>
      <c r="V689" s="110">
        <f t="shared" si="297"/>
        <v>10</v>
      </c>
    </row>
    <row r="690" spans="1:22" ht="12.75">
      <c r="A690" s="50"/>
      <c r="B690" s="13">
        <v>198</v>
      </c>
      <c r="C690" s="107" t="s">
        <v>641</v>
      </c>
      <c r="D690" s="36">
        <v>39</v>
      </c>
      <c r="E690" s="36">
        <v>1980</v>
      </c>
      <c r="F690" s="109"/>
      <c r="G690" s="109">
        <v>2016.76</v>
      </c>
      <c r="H690" s="19">
        <v>11</v>
      </c>
      <c r="I690" s="19">
        <f t="shared" si="288"/>
        <v>11</v>
      </c>
      <c r="J690" s="19">
        <v>5.84</v>
      </c>
      <c r="K690" s="19">
        <f t="shared" si="291"/>
        <v>7.073</v>
      </c>
      <c r="L690" s="19">
        <f t="shared" si="292"/>
        <v>9.113</v>
      </c>
      <c r="M690" s="19">
        <v>77</v>
      </c>
      <c r="N690" s="114">
        <f t="shared" si="289"/>
        <v>3.9269999999999996</v>
      </c>
      <c r="O690" s="19">
        <v>37</v>
      </c>
      <c r="P690" s="19">
        <f t="shared" si="290"/>
        <v>1.8869999999999998</v>
      </c>
      <c r="Q690" s="110">
        <v>37</v>
      </c>
      <c r="R690" s="110">
        <f t="shared" si="294"/>
        <v>181.35897435897436</v>
      </c>
      <c r="S690" s="110">
        <f t="shared" si="295"/>
        <v>233.66666666666666</v>
      </c>
      <c r="T690" s="19">
        <f t="shared" si="296"/>
        <v>3.2729999999999997</v>
      </c>
      <c r="U690" s="19">
        <f t="shared" si="298"/>
        <v>2.04</v>
      </c>
      <c r="V690" s="110">
        <f t="shared" si="297"/>
        <v>-40</v>
      </c>
    </row>
    <row r="691" spans="1:22" ht="12.75">
      <c r="A691" s="50"/>
      <c r="B691" s="13">
        <v>199</v>
      </c>
      <c r="C691" s="126" t="s">
        <v>643</v>
      </c>
      <c r="D691" s="121">
        <v>51</v>
      </c>
      <c r="E691" s="121">
        <v>1966</v>
      </c>
      <c r="F691" s="128"/>
      <c r="G691" s="128">
        <v>2658.97</v>
      </c>
      <c r="H691" s="111">
        <v>16.82</v>
      </c>
      <c r="I691" s="111">
        <f t="shared" si="288"/>
        <v>16.82</v>
      </c>
      <c r="J691" s="128">
        <v>8.16</v>
      </c>
      <c r="K691" s="111">
        <f t="shared" si="291"/>
        <v>11.669</v>
      </c>
      <c r="L691" s="111">
        <f t="shared" si="292"/>
        <v>14.27</v>
      </c>
      <c r="M691" s="111">
        <v>101</v>
      </c>
      <c r="N691" s="131">
        <f t="shared" si="289"/>
        <v>5.151</v>
      </c>
      <c r="O691" s="111">
        <v>50</v>
      </c>
      <c r="P691" s="111">
        <f t="shared" si="290"/>
        <v>2.55</v>
      </c>
      <c r="Q691" s="132">
        <f>J691*1000/D691</f>
        <v>160</v>
      </c>
      <c r="R691" s="132">
        <f t="shared" si="294"/>
        <v>228.80392156862746</v>
      </c>
      <c r="S691" s="132">
        <f t="shared" si="295"/>
        <v>279.80392156862746</v>
      </c>
      <c r="T691" s="111">
        <f t="shared" si="296"/>
        <v>6.109999999999999</v>
      </c>
      <c r="U691" s="111">
        <f t="shared" si="298"/>
        <v>2.601</v>
      </c>
      <c r="V691" s="132">
        <f t="shared" si="297"/>
        <v>-51</v>
      </c>
    </row>
    <row r="692" spans="1:22" ht="12.75">
      <c r="A692" s="50"/>
      <c r="B692" s="13">
        <v>200</v>
      </c>
      <c r="C692" s="126" t="s">
        <v>644</v>
      </c>
      <c r="D692" s="121">
        <v>55</v>
      </c>
      <c r="E692" s="121">
        <v>1967</v>
      </c>
      <c r="F692" s="128"/>
      <c r="G692" s="128">
        <v>2494.33</v>
      </c>
      <c r="H692" s="111">
        <v>18</v>
      </c>
      <c r="I692" s="111">
        <f t="shared" si="288"/>
        <v>18</v>
      </c>
      <c r="J692" s="128">
        <v>8.72</v>
      </c>
      <c r="K692" s="111">
        <f>I692-N692</f>
        <v>13.563</v>
      </c>
      <c r="L692" s="111">
        <f>I692-P692</f>
        <v>13.308</v>
      </c>
      <c r="M692" s="111">
        <v>87</v>
      </c>
      <c r="N692" s="131">
        <f t="shared" si="289"/>
        <v>4.436999999999999</v>
      </c>
      <c r="O692" s="111">
        <v>92</v>
      </c>
      <c r="P692" s="111">
        <f t="shared" si="290"/>
        <v>4.691999999999999</v>
      </c>
      <c r="Q692" s="132">
        <f>J692*1000/D692</f>
        <v>158.54545454545453</v>
      </c>
      <c r="R692" s="132">
        <f>K692*1000/D692</f>
        <v>246.6</v>
      </c>
      <c r="S692" s="132">
        <f>L692*1000/D692</f>
        <v>241.96363636363637</v>
      </c>
      <c r="T692" s="111">
        <f>L692-J692</f>
        <v>4.587999999999999</v>
      </c>
      <c r="U692" s="111">
        <f>N692-P692</f>
        <v>-0.2549999999999999</v>
      </c>
      <c r="V692" s="132">
        <f>O692-M692</f>
        <v>5</v>
      </c>
    </row>
    <row r="693" spans="1:22" ht="12.75">
      <c r="A693" s="50"/>
      <c r="B693" s="13">
        <v>201</v>
      </c>
      <c r="C693" s="72" t="s">
        <v>645</v>
      </c>
      <c r="D693" s="71">
        <v>38</v>
      </c>
      <c r="E693" s="71">
        <v>1969</v>
      </c>
      <c r="F693" s="111"/>
      <c r="G693" s="111">
        <v>1586.93</v>
      </c>
      <c r="H693" s="111">
        <v>12</v>
      </c>
      <c r="I693" s="111">
        <f t="shared" si="288"/>
        <v>12</v>
      </c>
      <c r="J693" s="111">
        <v>5.84</v>
      </c>
      <c r="K693" s="111">
        <f aca="true" t="shared" si="299" ref="K693:K727">I693-N693</f>
        <v>8.889</v>
      </c>
      <c r="L693" s="111">
        <f aca="true" t="shared" si="300" ref="L693:L727">I693-P693</f>
        <v>9.705</v>
      </c>
      <c r="M693" s="111">
        <v>61</v>
      </c>
      <c r="N693" s="131">
        <f t="shared" si="289"/>
        <v>3.1109999999999998</v>
      </c>
      <c r="O693" s="111">
        <v>45</v>
      </c>
      <c r="P693" s="111">
        <f t="shared" si="290"/>
        <v>2.295</v>
      </c>
      <c r="Q693" s="132">
        <f aca="true" t="shared" si="301" ref="Q693:Q699">J693*1000/D693</f>
        <v>153.68421052631578</v>
      </c>
      <c r="R693" s="132">
        <f aca="true" t="shared" si="302" ref="R693:R727">K693*1000/D693</f>
        <v>233.92105263157896</v>
      </c>
      <c r="S693" s="132">
        <f aca="true" t="shared" si="303" ref="S693:S727">L693*1000/D693</f>
        <v>255.39473684210526</v>
      </c>
      <c r="T693" s="111">
        <f aca="true" t="shared" si="304" ref="T693:T727">L693-J693</f>
        <v>3.865</v>
      </c>
      <c r="U693" s="111">
        <f aca="true" t="shared" si="305" ref="U693:U727">N693-P693</f>
        <v>0.8159999999999998</v>
      </c>
      <c r="V693" s="132">
        <f aca="true" t="shared" si="306" ref="V693:V727">O693-M693</f>
        <v>-16</v>
      </c>
    </row>
    <row r="694" spans="1:22" ht="12.75">
      <c r="A694" s="50"/>
      <c r="B694" s="13">
        <v>202</v>
      </c>
      <c r="C694" s="72" t="s">
        <v>647</v>
      </c>
      <c r="D694" s="71">
        <v>40</v>
      </c>
      <c r="E694" s="71">
        <v>1992</v>
      </c>
      <c r="F694" s="111"/>
      <c r="G694" s="111">
        <v>2264.86</v>
      </c>
      <c r="H694" s="111">
        <v>13.5</v>
      </c>
      <c r="I694" s="111">
        <f t="shared" si="288"/>
        <v>13.5</v>
      </c>
      <c r="J694" s="111">
        <v>6.4</v>
      </c>
      <c r="K694" s="111">
        <f t="shared" si="299"/>
        <v>9.879000000000001</v>
      </c>
      <c r="L694" s="111">
        <f t="shared" si="300"/>
        <v>10.185</v>
      </c>
      <c r="M694" s="111">
        <v>71</v>
      </c>
      <c r="N694" s="131">
        <f t="shared" si="289"/>
        <v>3.6209999999999996</v>
      </c>
      <c r="O694" s="111">
        <v>65</v>
      </c>
      <c r="P694" s="111">
        <f t="shared" si="290"/>
        <v>3.315</v>
      </c>
      <c r="Q694" s="132">
        <f t="shared" si="301"/>
        <v>160</v>
      </c>
      <c r="R694" s="132">
        <f t="shared" si="302"/>
        <v>246.97500000000005</v>
      </c>
      <c r="S694" s="132">
        <f t="shared" si="303"/>
        <v>254.625</v>
      </c>
      <c r="T694" s="111">
        <f t="shared" si="304"/>
        <v>3.785</v>
      </c>
      <c r="U694" s="111">
        <f t="shared" si="305"/>
        <v>0.3059999999999996</v>
      </c>
      <c r="V694" s="132">
        <f t="shared" si="306"/>
        <v>-6</v>
      </c>
    </row>
    <row r="695" spans="1:22" ht="12.75">
      <c r="A695" s="50"/>
      <c r="B695" s="13">
        <v>203</v>
      </c>
      <c r="C695" s="72" t="s">
        <v>648</v>
      </c>
      <c r="D695" s="71">
        <v>40</v>
      </c>
      <c r="E695" s="71" t="s">
        <v>25</v>
      </c>
      <c r="F695" s="111"/>
      <c r="G695" s="111">
        <v>2168.68</v>
      </c>
      <c r="H695" s="111">
        <v>13.4</v>
      </c>
      <c r="I695" s="111">
        <f t="shared" si="288"/>
        <v>13.4</v>
      </c>
      <c r="J695" s="111">
        <v>6.4</v>
      </c>
      <c r="K695" s="111">
        <f>I695-N695</f>
        <v>9.728000000000002</v>
      </c>
      <c r="L695" s="111">
        <f t="shared" si="300"/>
        <v>10.952</v>
      </c>
      <c r="M695" s="111">
        <v>72</v>
      </c>
      <c r="N695" s="131">
        <f t="shared" si="289"/>
        <v>3.6719999999999997</v>
      </c>
      <c r="O695" s="111">
        <v>48</v>
      </c>
      <c r="P695" s="111">
        <f t="shared" si="290"/>
        <v>2.448</v>
      </c>
      <c r="Q695" s="132">
        <f t="shared" si="301"/>
        <v>160</v>
      </c>
      <c r="R695" s="132">
        <f t="shared" si="302"/>
        <v>243.20000000000005</v>
      </c>
      <c r="S695" s="132">
        <f t="shared" si="303"/>
        <v>273.8</v>
      </c>
      <c r="T695" s="111">
        <f>L695-J695</f>
        <v>4.552</v>
      </c>
      <c r="U695" s="111">
        <f t="shared" si="305"/>
        <v>1.2239999999999998</v>
      </c>
      <c r="V695" s="132">
        <f t="shared" si="306"/>
        <v>-24</v>
      </c>
    </row>
    <row r="696" spans="1:22" ht="12.75">
      <c r="A696" s="50"/>
      <c r="B696" s="13">
        <v>204</v>
      </c>
      <c r="C696" s="72" t="s">
        <v>649</v>
      </c>
      <c r="D696" s="71">
        <v>40</v>
      </c>
      <c r="E696" s="71">
        <v>1991</v>
      </c>
      <c r="F696" s="111"/>
      <c r="G696" s="111">
        <v>2204.21</v>
      </c>
      <c r="H696" s="111">
        <v>15.1</v>
      </c>
      <c r="I696" s="111">
        <f t="shared" si="288"/>
        <v>15.1</v>
      </c>
      <c r="J696" s="111">
        <v>6.4</v>
      </c>
      <c r="K696" s="111">
        <f t="shared" si="299"/>
        <v>11.376999999999999</v>
      </c>
      <c r="L696" s="111">
        <f t="shared" si="300"/>
        <v>11.581</v>
      </c>
      <c r="M696" s="111">
        <v>73</v>
      </c>
      <c r="N696" s="131">
        <f t="shared" si="289"/>
        <v>3.723</v>
      </c>
      <c r="O696" s="111">
        <v>69</v>
      </c>
      <c r="P696" s="111">
        <f t="shared" si="290"/>
        <v>3.5189999999999997</v>
      </c>
      <c r="Q696" s="132">
        <f t="shared" si="301"/>
        <v>160</v>
      </c>
      <c r="R696" s="132">
        <f t="shared" si="302"/>
        <v>284.42499999999995</v>
      </c>
      <c r="S696" s="132">
        <f t="shared" si="303"/>
        <v>289.525</v>
      </c>
      <c r="T696" s="111">
        <f t="shared" si="304"/>
        <v>5.180999999999999</v>
      </c>
      <c r="U696" s="111">
        <f t="shared" si="305"/>
        <v>0.20400000000000018</v>
      </c>
      <c r="V696" s="132">
        <f t="shared" si="306"/>
        <v>-4</v>
      </c>
    </row>
    <row r="697" spans="1:22" ht="12.75">
      <c r="A697" s="50"/>
      <c r="B697" s="13">
        <v>205</v>
      </c>
      <c r="C697" s="72" t="s">
        <v>650</v>
      </c>
      <c r="D697" s="71">
        <v>80</v>
      </c>
      <c r="E697" s="71">
        <v>1970</v>
      </c>
      <c r="F697" s="111"/>
      <c r="G697" s="111">
        <v>3810.59</v>
      </c>
      <c r="H697" s="111">
        <v>30</v>
      </c>
      <c r="I697" s="111">
        <f t="shared" si="288"/>
        <v>30</v>
      </c>
      <c r="J697" s="111">
        <v>12.65</v>
      </c>
      <c r="K697" s="111">
        <f t="shared" si="299"/>
        <v>22.809</v>
      </c>
      <c r="L697" s="111">
        <f t="shared" si="300"/>
        <v>23.268</v>
      </c>
      <c r="M697" s="111">
        <v>141</v>
      </c>
      <c r="N697" s="131">
        <f t="shared" si="289"/>
        <v>7.191</v>
      </c>
      <c r="O697" s="111">
        <v>132</v>
      </c>
      <c r="P697" s="111">
        <f t="shared" si="290"/>
        <v>6.731999999999999</v>
      </c>
      <c r="Q697" s="132">
        <f t="shared" si="301"/>
        <v>158.125</v>
      </c>
      <c r="R697" s="132">
        <f t="shared" si="302"/>
        <v>285.1125</v>
      </c>
      <c r="S697" s="132">
        <f t="shared" si="303"/>
        <v>290.85</v>
      </c>
      <c r="T697" s="111">
        <f t="shared" si="304"/>
        <v>10.618</v>
      </c>
      <c r="U697" s="111">
        <f t="shared" si="305"/>
        <v>0.4590000000000005</v>
      </c>
      <c r="V697" s="132">
        <f t="shared" si="306"/>
        <v>-9</v>
      </c>
    </row>
    <row r="698" spans="1:22" ht="12.75">
      <c r="A698" s="50"/>
      <c r="B698" s="13">
        <v>206</v>
      </c>
      <c r="C698" s="72" t="s">
        <v>651</v>
      </c>
      <c r="D698" s="71">
        <v>55</v>
      </c>
      <c r="E698" s="71">
        <v>1966</v>
      </c>
      <c r="F698" s="111"/>
      <c r="G698" s="111">
        <v>2512.12</v>
      </c>
      <c r="H698" s="111">
        <v>19</v>
      </c>
      <c r="I698" s="111">
        <f t="shared" si="288"/>
        <v>19</v>
      </c>
      <c r="J698" s="111">
        <v>8.8</v>
      </c>
      <c r="K698" s="111">
        <f t="shared" si="299"/>
        <v>15.328</v>
      </c>
      <c r="L698" s="111">
        <f t="shared" si="300"/>
        <v>15.226</v>
      </c>
      <c r="M698" s="111">
        <v>72</v>
      </c>
      <c r="N698" s="131">
        <f t="shared" si="289"/>
        <v>3.6719999999999997</v>
      </c>
      <c r="O698" s="111">
        <v>74</v>
      </c>
      <c r="P698" s="111">
        <f t="shared" si="290"/>
        <v>3.7739999999999996</v>
      </c>
      <c r="Q698" s="132">
        <f t="shared" si="301"/>
        <v>160</v>
      </c>
      <c r="R698" s="132">
        <f t="shared" si="302"/>
        <v>278.6909090909091</v>
      </c>
      <c r="S698" s="132">
        <f t="shared" si="303"/>
        <v>276.8363636363636</v>
      </c>
      <c r="T698" s="111">
        <f t="shared" si="304"/>
        <v>6.426</v>
      </c>
      <c r="U698" s="111">
        <f t="shared" si="305"/>
        <v>-0.10199999999999987</v>
      </c>
      <c r="V698" s="132">
        <f t="shared" si="306"/>
        <v>2</v>
      </c>
    </row>
    <row r="699" spans="1:22" ht="12.75">
      <c r="A699" s="50"/>
      <c r="B699" s="13">
        <v>207</v>
      </c>
      <c r="C699" s="72" t="s">
        <v>652</v>
      </c>
      <c r="D699" s="71">
        <v>40</v>
      </c>
      <c r="E699" s="71">
        <v>1981</v>
      </c>
      <c r="F699" s="111"/>
      <c r="G699" s="111">
        <v>2263.97</v>
      </c>
      <c r="H699" s="111">
        <v>16.4</v>
      </c>
      <c r="I699" s="111">
        <f t="shared" si="288"/>
        <v>16.4</v>
      </c>
      <c r="J699" s="111">
        <v>6.4</v>
      </c>
      <c r="K699" s="111">
        <f t="shared" si="299"/>
        <v>13.34</v>
      </c>
      <c r="L699" s="111">
        <f t="shared" si="300"/>
        <v>13.697</v>
      </c>
      <c r="M699" s="111">
        <v>60</v>
      </c>
      <c r="N699" s="131">
        <f t="shared" si="289"/>
        <v>3.0599999999999996</v>
      </c>
      <c r="O699" s="111">
        <v>53</v>
      </c>
      <c r="P699" s="111">
        <f t="shared" si="290"/>
        <v>2.703</v>
      </c>
      <c r="Q699" s="132">
        <f t="shared" si="301"/>
        <v>160</v>
      </c>
      <c r="R699" s="132">
        <f t="shared" si="302"/>
        <v>333.5</v>
      </c>
      <c r="S699" s="132">
        <f t="shared" si="303"/>
        <v>342.425</v>
      </c>
      <c r="T699" s="111">
        <f t="shared" si="304"/>
        <v>7.296999999999999</v>
      </c>
      <c r="U699" s="111">
        <f t="shared" si="305"/>
        <v>0.35699999999999976</v>
      </c>
      <c r="V699" s="132">
        <f t="shared" si="306"/>
        <v>-7</v>
      </c>
    </row>
    <row r="700" spans="1:22" ht="12.75">
      <c r="A700" s="50"/>
      <c r="B700" s="13">
        <v>208</v>
      </c>
      <c r="C700" s="120" t="s">
        <v>674</v>
      </c>
      <c r="D700" s="123">
        <v>20</v>
      </c>
      <c r="E700" s="36" t="s">
        <v>25</v>
      </c>
      <c r="F700" s="134">
        <v>944.78</v>
      </c>
      <c r="G700" s="134">
        <v>944.78</v>
      </c>
      <c r="H700" s="19">
        <v>6.797</v>
      </c>
      <c r="I700" s="19">
        <f t="shared" si="288"/>
        <v>6.797</v>
      </c>
      <c r="J700" s="19">
        <f aca="true" t="shared" si="307" ref="J700:J718">D700*0.16</f>
        <v>3.2</v>
      </c>
      <c r="K700" s="19">
        <f t="shared" si="299"/>
        <v>3.7142499999999994</v>
      </c>
      <c r="L700" s="19">
        <f t="shared" si="300"/>
        <v>4.7231499999999995</v>
      </c>
      <c r="M700" s="136">
        <v>55</v>
      </c>
      <c r="N700" s="114">
        <f aca="true" t="shared" si="308" ref="N700:N718">M700*0.05605</f>
        <v>3.0827500000000003</v>
      </c>
      <c r="O700" s="110">
        <v>37</v>
      </c>
      <c r="P700" s="19">
        <f aca="true" t="shared" si="309" ref="P700:P718">O700*0.05605</f>
        <v>2.07385</v>
      </c>
      <c r="Q700" s="110">
        <v>160</v>
      </c>
      <c r="R700" s="110">
        <f t="shared" si="302"/>
        <v>185.71249999999998</v>
      </c>
      <c r="S700" s="110">
        <f t="shared" si="303"/>
        <v>236.15749999999997</v>
      </c>
      <c r="T700" s="19">
        <f t="shared" si="304"/>
        <v>1.5231499999999993</v>
      </c>
      <c r="U700" s="19">
        <f t="shared" si="305"/>
        <v>1.0089000000000001</v>
      </c>
      <c r="V700" s="110">
        <f t="shared" si="306"/>
        <v>-18</v>
      </c>
    </row>
    <row r="701" spans="1:22" ht="12.75">
      <c r="A701" s="50"/>
      <c r="B701" s="13">
        <v>209</v>
      </c>
      <c r="C701" s="107" t="s">
        <v>675</v>
      </c>
      <c r="D701" s="36">
        <v>20</v>
      </c>
      <c r="E701" s="36" t="s">
        <v>25</v>
      </c>
      <c r="F701" s="109">
        <v>977.24</v>
      </c>
      <c r="G701" s="109">
        <v>977.24</v>
      </c>
      <c r="H701" s="110">
        <v>6.68</v>
      </c>
      <c r="I701" s="19">
        <f t="shared" si="288"/>
        <v>6.68</v>
      </c>
      <c r="J701" s="19">
        <f t="shared" si="307"/>
        <v>3.2</v>
      </c>
      <c r="K701" s="19">
        <f t="shared" si="299"/>
        <v>4.213799999999999</v>
      </c>
      <c r="L701" s="19">
        <f t="shared" si="300"/>
        <v>4.8864</v>
      </c>
      <c r="M701" s="110">
        <v>44</v>
      </c>
      <c r="N701" s="114">
        <f t="shared" si="308"/>
        <v>2.4662</v>
      </c>
      <c r="O701" s="127">
        <v>32</v>
      </c>
      <c r="P701" s="19">
        <f t="shared" si="309"/>
        <v>1.7936</v>
      </c>
      <c r="Q701" s="110">
        <v>160</v>
      </c>
      <c r="R701" s="110">
        <f t="shared" si="302"/>
        <v>210.68999999999997</v>
      </c>
      <c r="S701" s="110">
        <f t="shared" si="303"/>
        <v>244.32</v>
      </c>
      <c r="T701" s="19">
        <f t="shared" si="304"/>
        <v>1.6864</v>
      </c>
      <c r="U701" s="19">
        <f t="shared" si="305"/>
        <v>0.6726000000000001</v>
      </c>
      <c r="V701" s="110">
        <f t="shared" si="306"/>
        <v>-12</v>
      </c>
    </row>
    <row r="702" spans="1:22" ht="12.75">
      <c r="A702" s="50"/>
      <c r="B702" s="13">
        <v>210</v>
      </c>
      <c r="C702" s="107" t="s">
        <v>676</v>
      </c>
      <c r="D702" s="36">
        <v>15</v>
      </c>
      <c r="E702" s="36" t="s">
        <v>25</v>
      </c>
      <c r="F702" s="19">
        <v>903.05</v>
      </c>
      <c r="G702" s="19">
        <v>903.05</v>
      </c>
      <c r="H702" s="110">
        <v>5</v>
      </c>
      <c r="I702" s="19">
        <f t="shared" si="288"/>
        <v>5</v>
      </c>
      <c r="J702" s="19">
        <f t="shared" si="307"/>
        <v>2.4</v>
      </c>
      <c r="K702" s="19">
        <f t="shared" si="299"/>
        <v>3.5427</v>
      </c>
      <c r="L702" s="19">
        <f t="shared" si="300"/>
        <v>3.73327</v>
      </c>
      <c r="M702" s="110">
        <v>26</v>
      </c>
      <c r="N702" s="114">
        <f t="shared" si="308"/>
        <v>1.4573</v>
      </c>
      <c r="O702" s="114">
        <v>22.6</v>
      </c>
      <c r="P702" s="19">
        <f t="shared" si="309"/>
        <v>1.2667300000000001</v>
      </c>
      <c r="Q702" s="110">
        <v>160</v>
      </c>
      <c r="R702" s="110">
        <f t="shared" si="302"/>
        <v>236.17999999999998</v>
      </c>
      <c r="S702" s="110">
        <f t="shared" si="303"/>
        <v>248.88466666666667</v>
      </c>
      <c r="T702" s="19">
        <f t="shared" si="304"/>
        <v>1.3332700000000002</v>
      </c>
      <c r="U702" s="19">
        <f t="shared" si="305"/>
        <v>0.1905699999999999</v>
      </c>
      <c r="V702" s="110">
        <f t="shared" si="306"/>
        <v>-3.3999999999999986</v>
      </c>
    </row>
    <row r="703" spans="1:22" ht="12.75">
      <c r="A703" s="50"/>
      <c r="B703" s="13">
        <v>211</v>
      </c>
      <c r="C703" s="107" t="s">
        <v>677</v>
      </c>
      <c r="D703" s="36">
        <v>10</v>
      </c>
      <c r="E703" s="36" t="s">
        <v>25</v>
      </c>
      <c r="F703" s="109">
        <v>554.17</v>
      </c>
      <c r="G703" s="109">
        <v>554.17</v>
      </c>
      <c r="H703" s="110">
        <v>2.965</v>
      </c>
      <c r="I703" s="19">
        <f t="shared" si="288"/>
        <v>2.965</v>
      </c>
      <c r="J703" s="19">
        <f t="shared" si="307"/>
        <v>1.6</v>
      </c>
      <c r="K703" s="19">
        <f t="shared" si="299"/>
        <v>2.4605499999999996</v>
      </c>
      <c r="L703" s="19">
        <f t="shared" si="300"/>
        <v>2.5166</v>
      </c>
      <c r="M703" s="110">
        <v>9</v>
      </c>
      <c r="N703" s="114">
        <f t="shared" si="308"/>
        <v>0.5044500000000001</v>
      </c>
      <c r="O703" s="110">
        <v>8</v>
      </c>
      <c r="P703" s="19">
        <f t="shared" si="309"/>
        <v>0.4484</v>
      </c>
      <c r="Q703" s="110">
        <v>160</v>
      </c>
      <c r="R703" s="110">
        <f t="shared" si="302"/>
        <v>246.05499999999998</v>
      </c>
      <c r="S703" s="110">
        <f t="shared" si="303"/>
        <v>251.66</v>
      </c>
      <c r="T703" s="19">
        <f t="shared" si="304"/>
        <v>0.9165999999999999</v>
      </c>
      <c r="U703" s="19">
        <f t="shared" si="305"/>
        <v>0.056050000000000044</v>
      </c>
      <c r="V703" s="110">
        <f t="shared" si="306"/>
        <v>-1</v>
      </c>
    </row>
    <row r="704" spans="1:22" ht="12.75">
      <c r="A704" s="50"/>
      <c r="B704" s="13">
        <v>212</v>
      </c>
      <c r="C704" s="107" t="s">
        <v>678</v>
      </c>
      <c r="D704" s="36">
        <v>24</v>
      </c>
      <c r="E704" s="36" t="s">
        <v>25</v>
      </c>
      <c r="F704" s="109">
        <v>906.24</v>
      </c>
      <c r="G704" s="109">
        <v>906.24</v>
      </c>
      <c r="H704" s="110">
        <v>7.54</v>
      </c>
      <c r="I704" s="19">
        <f t="shared" si="288"/>
        <v>7.54</v>
      </c>
      <c r="J704" s="19">
        <f t="shared" si="307"/>
        <v>3.84</v>
      </c>
      <c r="K704" s="19">
        <f t="shared" si="299"/>
        <v>5.91455</v>
      </c>
      <c r="L704" s="19">
        <f t="shared" si="300"/>
        <v>6.13875</v>
      </c>
      <c r="M704" s="110">
        <v>29</v>
      </c>
      <c r="N704" s="114">
        <f t="shared" si="308"/>
        <v>1.62545</v>
      </c>
      <c r="O704" s="110">
        <v>25</v>
      </c>
      <c r="P704" s="19">
        <f t="shared" si="309"/>
        <v>1.40125</v>
      </c>
      <c r="Q704" s="110">
        <v>160</v>
      </c>
      <c r="R704" s="110">
        <f t="shared" si="302"/>
        <v>246.43958333333333</v>
      </c>
      <c r="S704" s="110">
        <f t="shared" si="303"/>
        <v>255.78125</v>
      </c>
      <c r="T704" s="19">
        <f t="shared" si="304"/>
        <v>2.29875</v>
      </c>
      <c r="U704" s="19">
        <f t="shared" si="305"/>
        <v>0.22419999999999995</v>
      </c>
      <c r="V704" s="110">
        <f t="shared" si="306"/>
        <v>-4</v>
      </c>
    </row>
    <row r="705" spans="1:22" ht="12.75">
      <c r="A705" s="50"/>
      <c r="B705" s="13">
        <v>213</v>
      </c>
      <c r="C705" s="107" t="s">
        <v>679</v>
      </c>
      <c r="D705" s="36">
        <v>10</v>
      </c>
      <c r="E705" s="36" t="s">
        <v>25</v>
      </c>
      <c r="F705" s="109">
        <v>591.3</v>
      </c>
      <c r="G705" s="109">
        <v>591.3</v>
      </c>
      <c r="H705" s="110">
        <v>3.471</v>
      </c>
      <c r="I705" s="19">
        <f t="shared" si="288"/>
        <v>3.471</v>
      </c>
      <c r="J705" s="19">
        <f t="shared" si="307"/>
        <v>1.6</v>
      </c>
      <c r="K705" s="19">
        <f t="shared" si="299"/>
        <v>2.9105</v>
      </c>
      <c r="L705" s="19">
        <f t="shared" si="300"/>
        <v>2.63025</v>
      </c>
      <c r="M705" s="110">
        <v>10</v>
      </c>
      <c r="N705" s="114">
        <f t="shared" si="308"/>
        <v>0.5605</v>
      </c>
      <c r="O705" s="110">
        <v>15</v>
      </c>
      <c r="P705" s="19">
        <f t="shared" si="309"/>
        <v>0.84075</v>
      </c>
      <c r="Q705" s="110">
        <v>160</v>
      </c>
      <c r="R705" s="110">
        <f t="shared" si="302"/>
        <v>291.05</v>
      </c>
      <c r="S705" s="110">
        <f t="shared" si="303"/>
        <v>263.025</v>
      </c>
      <c r="T705" s="19">
        <f t="shared" si="304"/>
        <v>1.03025</v>
      </c>
      <c r="U705" s="19">
        <f t="shared" si="305"/>
        <v>-0.28025</v>
      </c>
      <c r="V705" s="110">
        <f t="shared" si="306"/>
        <v>5</v>
      </c>
    </row>
    <row r="706" spans="1:22" ht="12.75">
      <c r="A706" s="50"/>
      <c r="B706" s="13">
        <v>214</v>
      </c>
      <c r="C706" s="107" t="s">
        <v>680</v>
      </c>
      <c r="D706" s="36">
        <v>6</v>
      </c>
      <c r="E706" s="36" t="s">
        <v>25</v>
      </c>
      <c r="F706" s="19">
        <v>317.52</v>
      </c>
      <c r="G706" s="19">
        <v>317.52</v>
      </c>
      <c r="H706" s="19">
        <v>2.26</v>
      </c>
      <c r="I706" s="19">
        <f t="shared" si="288"/>
        <v>2.26</v>
      </c>
      <c r="J706" s="19">
        <f t="shared" si="307"/>
        <v>0.96</v>
      </c>
      <c r="K706" s="19">
        <f t="shared" si="299"/>
        <v>1.5873999999999997</v>
      </c>
      <c r="L706" s="19">
        <f t="shared" si="300"/>
        <v>1.5873999999999997</v>
      </c>
      <c r="M706" s="19">
        <v>12</v>
      </c>
      <c r="N706" s="114">
        <f t="shared" si="308"/>
        <v>0.6726000000000001</v>
      </c>
      <c r="O706" s="19">
        <v>12</v>
      </c>
      <c r="P706" s="19">
        <f t="shared" si="309"/>
        <v>0.6726000000000001</v>
      </c>
      <c r="Q706" s="110">
        <v>160</v>
      </c>
      <c r="R706" s="110">
        <f t="shared" si="302"/>
        <v>264.5666666666666</v>
      </c>
      <c r="S706" s="110">
        <f t="shared" si="303"/>
        <v>264.5666666666666</v>
      </c>
      <c r="T706" s="19">
        <f t="shared" si="304"/>
        <v>0.6273999999999997</v>
      </c>
      <c r="U706" s="19">
        <f t="shared" si="305"/>
        <v>0</v>
      </c>
      <c r="V706" s="110">
        <f t="shared" si="306"/>
        <v>0</v>
      </c>
    </row>
    <row r="707" spans="1:22" ht="12.75">
      <c r="A707" s="50"/>
      <c r="B707" s="13">
        <v>215</v>
      </c>
      <c r="C707" s="107" t="s">
        <v>681</v>
      </c>
      <c r="D707" s="36">
        <v>4</v>
      </c>
      <c r="E707" s="36" t="s">
        <v>25</v>
      </c>
      <c r="F707" s="109">
        <v>306.08</v>
      </c>
      <c r="G707" s="109">
        <v>306.08</v>
      </c>
      <c r="H707" s="110">
        <v>1.299</v>
      </c>
      <c r="I707" s="19">
        <f t="shared" si="288"/>
        <v>1.299</v>
      </c>
      <c r="J707" s="19">
        <f t="shared" si="307"/>
        <v>0.64</v>
      </c>
      <c r="K707" s="19">
        <f t="shared" si="299"/>
        <v>1.0748</v>
      </c>
      <c r="L707" s="19">
        <f t="shared" si="300"/>
        <v>1.13085</v>
      </c>
      <c r="M707" s="110">
        <v>4</v>
      </c>
      <c r="N707" s="114">
        <f t="shared" si="308"/>
        <v>0.2242</v>
      </c>
      <c r="O707" s="110">
        <v>3</v>
      </c>
      <c r="P707" s="19">
        <f t="shared" si="309"/>
        <v>0.16815000000000002</v>
      </c>
      <c r="Q707" s="110">
        <v>160</v>
      </c>
      <c r="R707" s="110">
        <f t="shared" si="302"/>
        <v>268.7</v>
      </c>
      <c r="S707" s="110">
        <f t="shared" si="303"/>
        <v>282.7125</v>
      </c>
      <c r="T707" s="19">
        <f t="shared" si="304"/>
        <v>0.4908499999999999</v>
      </c>
      <c r="U707" s="19">
        <f t="shared" si="305"/>
        <v>0.05604999999999999</v>
      </c>
      <c r="V707" s="110">
        <f t="shared" si="306"/>
        <v>-1</v>
      </c>
    </row>
    <row r="708" spans="1:22" ht="12.75">
      <c r="A708" s="50"/>
      <c r="B708" s="13">
        <v>216</v>
      </c>
      <c r="C708" s="107" t="s">
        <v>682</v>
      </c>
      <c r="D708" s="36">
        <v>20</v>
      </c>
      <c r="E708" s="36" t="s">
        <v>25</v>
      </c>
      <c r="F708" s="109">
        <v>1174.2</v>
      </c>
      <c r="G708" s="109">
        <v>1174.2</v>
      </c>
      <c r="H708" s="110">
        <v>7.16</v>
      </c>
      <c r="I708" s="19">
        <f t="shared" si="288"/>
        <v>7.16</v>
      </c>
      <c r="J708" s="19">
        <f t="shared" si="307"/>
        <v>3.2</v>
      </c>
      <c r="K708" s="19">
        <f t="shared" si="299"/>
        <v>5.08615</v>
      </c>
      <c r="L708" s="19">
        <f t="shared" si="300"/>
        <v>5.87085</v>
      </c>
      <c r="M708" s="110">
        <v>37</v>
      </c>
      <c r="N708" s="114">
        <f t="shared" si="308"/>
        <v>2.07385</v>
      </c>
      <c r="O708" s="110">
        <v>23</v>
      </c>
      <c r="P708" s="19">
        <f t="shared" si="309"/>
        <v>1.28915</v>
      </c>
      <c r="Q708" s="110">
        <v>160</v>
      </c>
      <c r="R708" s="110">
        <f t="shared" si="302"/>
        <v>254.30749999999998</v>
      </c>
      <c r="S708" s="110">
        <f t="shared" si="303"/>
        <v>293.54249999999996</v>
      </c>
      <c r="T708" s="19">
        <f t="shared" si="304"/>
        <v>2.6708499999999997</v>
      </c>
      <c r="U708" s="19">
        <f t="shared" si="305"/>
        <v>0.7847000000000002</v>
      </c>
      <c r="V708" s="110">
        <f t="shared" si="306"/>
        <v>-14</v>
      </c>
    </row>
    <row r="709" spans="1:22" ht="12.75">
      <c r="A709" s="50"/>
      <c r="B709" s="13">
        <v>217</v>
      </c>
      <c r="C709" s="107" t="s">
        <v>683</v>
      </c>
      <c r="D709" s="36">
        <v>40</v>
      </c>
      <c r="E709" s="36" t="s">
        <v>25</v>
      </c>
      <c r="F709" s="109">
        <v>1576.4</v>
      </c>
      <c r="G709" s="109">
        <v>1576.4</v>
      </c>
      <c r="H709" s="110">
        <v>10.74</v>
      </c>
      <c r="I709" s="19">
        <f t="shared" si="288"/>
        <v>10.74</v>
      </c>
      <c r="J709" s="19">
        <f t="shared" si="307"/>
        <v>6.4</v>
      </c>
      <c r="K709" s="19">
        <f t="shared" si="299"/>
        <v>7.9375</v>
      </c>
      <c r="L709" s="19">
        <f t="shared" si="300"/>
        <v>7.88145</v>
      </c>
      <c r="M709" s="136">
        <v>50</v>
      </c>
      <c r="N709" s="114">
        <f t="shared" si="308"/>
        <v>2.8025</v>
      </c>
      <c r="O709" s="110">
        <v>51</v>
      </c>
      <c r="P709" s="19">
        <f t="shared" si="309"/>
        <v>2.85855</v>
      </c>
      <c r="Q709" s="110">
        <v>160</v>
      </c>
      <c r="R709" s="110">
        <f t="shared" si="302"/>
        <v>198.4375</v>
      </c>
      <c r="S709" s="110">
        <f t="shared" si="303"/>
        <v>197.03625</v>
      </c>
      <c r="T709" s="19">
        <f t="shared" si="304"/>
        <v>1.4814499999999997</v>
      </c>
      <c r="U709" s="19">
        <f t="shared" si="305"/>
        <v>-0.05604999999999993</v>
      </c>
      <c r="V709" s="110">
        <f t="shared" si="306"/>
        <v>1</v>
      </c>
    </row>
    <row r="710" spans="1:22" ht="12.75">
      <c r="A710" s="50"/>
      <c r="B710" s="13">
        <v>218</v>
      </c>
      <c r="C710" s="107" t="s">
        <v>684</v>
      </c>
      <c r="D710" s="36">
        <v>21</v>
      </c>
      <c r="E710" s="36" t="s">
        <v>25</v>
      </c>
      <c r="F710" s="109">
        <v>908.04</v>
      </c>
      <c r="G710" s="109">
        <v>908.04</v>
      </c>
      <c r="H710" s="114">
        <v>6.782</v>
      </c>
      <c r="I710" s="19">
        <f t="shared" si="288"/>
        <v>6.782</v>
      </c>
      <c r="J710" s="19">
        <f t="shared" si="307"/>
        <v>3.36</v>
      </c>
      <c r="K710" s="19">
        <f t="shared" si="299"/>
        <v>4.2036999999999995</v>
      </c>
      <c r="L710" s="19">
        <f t="shared" si="300"/>
        <v>4.54</v>
      </c>
      <c r="M710" s="110">
        <v>46</v>
      </c>
      <c r="N710" s="114">
        <f t="shared" si="308"/>
        <v>2.5783</v>
      </c>
      <c r="O710" s="110">
        <v>40</v>
      </c>
      <c r="P710" s="19">
        <f t="shared" si="309"/>
        <v>2.242</v>
      </c>
      <c r="Q710" s="110">
        <v>160</v>
      </c>
      <c r="R710" s="110">
        <f t="shared" si="302"/>
        <v>200.17619047619047</v>
      </c>
      <c r="S710" s="110">
        <f t="shared" si="303"/>
        <v>216.1904761904762</v>
      </c>
      <c r="T710" s="19">
        <f t="shared" si="304"/>
        <v>1.1800000000000002</v>
      </c>
      <c r="U710" s="19">
        <f t="shared" si="305"/>
        <v>0.33630000000000004</v>
      </c>
      <c r="V710" s="110">
        <f t="shared" si="306"/>
        <v>-6</v>
      </c>
    </row>
    <row r="711" spans="1:22" ht="12.75">
      <c r="A711" s="50"/>
      <c r="B711" s="13">
        <v>219</v>
      </c>
      <c r="C711" s="107" t="s">
        <v>685</v>
      </c>
      <c r="D711" s="36">
        <v>4</v>
      </c>
      <c r="E711" s="36" t="s">
        <v>25</v>
      </c>
      <c r="F711" s="19">
        <v>149.36</v>
      </c>
      <c r="G711" s="19">
        <v>149.36</v>
      </c>
      <c r="H711" s="114">
        <v>1.083</v>
      </c>
      <c r="I711" s="19">
        <f t="shared" si="288"/>
        <v>1.083</v>
      </c>
      <c r="J711" s="19">
        <f t="shared" si="307"/>
        <v>0.64</v>
      </c>
      <c r="K711" s="19">
        <f t="shared" si="299"/>
        <v>0.80275</v>
      </c>
      <c r="L711" s="19">
        <f t="shared" si="300"/>
        <v>0.7466999999999999</v>
      </c>
      <c r="M711" s="19">
        <v>5</v>
      </c>
      <c r="N711" s="114">
        <f t="shared" si="308"/>
        <v>0.28025</v>
      </c>
      <c r="O711" s="114">
        <v>6</v>
      </c>
      <c r="P711" s="19">
        <f t="shared" si="309"/>
        <v>0.33630000000000004</v>
      </c>
      <c r="Q711" s="110">
        <v>160</v>
      </c>
      <c r="R711" s="110">
        <f t="shared" si="302"/>
        <v>200.6875</v>
      </c>
      <c r="S711" s="110">
        <f t="shared" si="303"/>
        <v>186.67499999999998</v>
      </c>
      <c r="T711" s="19">
        <f t="shared" si="304"/>
        <v>0.1066999999999999</v>
      </c>
      <c r="U711" s="19">
        <f t="shared" si="305"/>
        <v>-0.056050000000000044</v>
      </c>
      <c r="V711" s="110">
        <f t="shared" si="306"/>
        <v>1</v>
      </c>
    </row>
    <row r="712" spans="1:22" ht="12.75">
      <c r="A712" s="50"/>
      <c r="B712" s="13">
        <v>220</v>
      </c>
      <c r="C712" s="107" t="s">
        <v>686</v>
      </c>
      <c r="D712" s="36">
        <v>19</v>
      </c>
      <c r="E712" s="36" t="s">
        <v>25</v>
      </c>
      <c r="F712" s="19">
        <v>1374.55</v>
      </c>
      <c r="G712" s="19">
        <v>1374.55</v>
      </c>
      <c r="H712" s="114">
        <v>5.469</v>
      </c>
      <c r="I712" s="19">
        <f t="shared" si="288"/>
        <v>5.469</v>
      </c>
      <c r="J712" s="19">
        <f t="shared" si="307"/>
        <v>3.04</v>
      </c>
      <c r="K712" s="19">
        <f t="shared" si="299"/>
        <v>3.8435500000000005</v>
      </c>
      <c r="L712" s="19">
        <f t="shared" si="300"/>
        <v>4.06775</v>
      </c>
      <c r="M712" s="19">
        <v>29</v>
      </c>
      <c r="N712" s="114">
        <f t="shared" si="308"/>
        <v>1.62545</v>
      </c>
      <c r="O712" s="114">
        <v>25</v>
      </c>
      <c r="P712" s="19">
        <f t="shared" si="309"/>
        <v>1.40125</v>
      </c>
      <c r="Q712" s="110">
        <v>160</v>
      </c>
      <c r="R712" s="110">
        <f t="shared" si="302"/>
        <v>202.29210526315794</v>
      </c>
      <c r="S712" s="110">
        <f t="shared" si="303"/>
        <v>214.0921052631579</v>
      </c>
      <c r="T712" s="19">
        <f t="shared" si="304"/>
        <v>1.0277500000000002</v>
      </c>
      <c r="U712" s="19">
        <f t="shared" si="305"/>
        <v>0.22419999999999995</v>
      </c>
      <c r="V712" s="110">
        <f t="shared" si="306"/>
        <v>-4</v>
      </c>
    </row>
    <row r="713" spans="1:22" ht="12.75">
      <c r="A713" s="50"/>
      <c r="B713" s="13">
        <v>221</v>
      </c>
      <c r="C713" s="107" t="s">
        <v>687</v>
      </c>
      <c r="D713" s="36">
        <v>9</v>
      </c>
      <c r="E713" s="36" t="s">
        <v>25</v>
      </c>
      <c r="F713" s="19">
        <v>635.51</v>
      </c>
      <c r="G713" s="19">
        <v>635.51</v>
      </c>
      <c r="H713" s="114">
        <v>3.12</v>
      </c>
      <c r="I713" s="19">
        <f t="shared" si="288"/>
        <v>3.12</v>
      </c>
      <c r="J713" s="19">
        <f t="shared" si="307"/>
        <v>1.44</v>
      </c>
      <c r="K713" s="19">
        <f t="shared" si="299"/>
        <v>1.83085</v>
      </c>
      <c r="L713" s="19">
        <f t="shared" si="300"/>
        <v>1.94295</v>
      </c>
      <c r="M713" s="19">
        <v>23</v>
      </c>
      <c r="N713" s="114">
        <f t="shared" si="308"/>
        <v>1.28915</v>
      </c>
      <c r="O713" s="114">
        <v>21</v>
      </c>
      <c r="P713" s="19">
        <f t="shared" si="309"/>
        <v>1.1770500000000002</v>
      </c>
      <c r="Q713" s="110">
        <v>160</v>
      </c>
      <c r="R713" s="110">
        <f t="shared" si="302"/>
        <v>203.4277777777778</v>
      </c>
      <c r="S713" s="110">
        <f t="shared" si="303"/>
        <v>215.88333333333333</v>
      </c>
      <c r="T713" s="19">
        <f t="shared" si="304"/>
        <v>0.50295</v>
      </c>
      <c r="U713" s="19">
        <f t="shared" si="305"/>
        <v>0.11209999999999987</v>
      </c>
      <c r="V713" s="110">
        <f t="shared" si="306"/>
        <v>-2</v>
      </c>
    </row>
    <row r="714" spans="1:22" ht="12.75">
      <c r="A714" s="50"/>
      <c r="B714" s="13">
        <v>222</v>
      </c>
      <c r="C714" s="107" t="s">
        <v>675</v>
      </c>
      <c r="D714" s="36">
        <v>20</v>
      </c>
      <c r="E714" s="36" t="s">
        <v>25</v>
      </c>
      <c r="F714" s="19">
        <v>1079.99</v>
      </c>
      <c r="G714" s="19">
        <v>1079.99</v>
      </c>
      <c r="H714" s="114">
        <v>6.68</v>
      </c>
      <c r="I714" s="19">
        <f t="shared" si="288"/>
        <v>6.68</v>
      </c>
      <c r="J714" s="19">
        <f t="shared" si="307"/>
        <v>3.2</v>
      </c>
      <c r="K714" s="19">
        <f t="shared" si="299"/>
        <v>4.213799999999999</v>
      </c>
      <c r="L714" s="19">
        <f t="shared" si="300"/>
        <v>4.8864</v>
      </c>
      <c r="M714" s="19">
        <v>44</v>
      </c>
      <c r="N714" s="114">
        <f t="shared" si="308"/>
        <v>2.4662</v>
      </c>
      <c r="O714" s="114">
        <v>32</v>
      </c>
      <c r="P714" s="19">
        <f t="shared" si="309"/>
        <v>1.7936</v>
      </c>
      <c r="Q714" s="110">
        <v>160</v>
      </c>
      <c r="R714" s="110">
        <f t="shared" si="302"/>
        <v>210.68999999999997</v>
      </c>
      <c r="S714" s="110">
        <f t="shared" si="303"/>
        <v>244.32</v>
      </c>
      <c r="T714" s="19">
        <f t="shared" si="304"/>
        <v>1.6864</v>
      </c>
      <c r="U714" s="19">
        <f t="shared" si="305"/>
        <v>0.6726000000000001</v>
      </c>
      <c r="V714" s="110">
        <f t="shared" si="306"/>
        <v>-12</v>
      </c>
    </row>
    <row r="715" spans="1:22" ht="12.75">
      <c r="A715" s="50"/>
      <c r="B715" s="13">
        <v>223</v>
      </c>
      <c r="C715" s="107" t="s">
        <v>688</v>
      </c>
      <c r="D715" s="36">
        <v>22</v>
      </c>
      <c r="E715" s="36" t="s">
        <v>25</v>
      </c>
      <c r="F715" s="19">
        <v>1020.14</v>
      </c>
      <c r="G715" s="19">
        <v>1020.14</v>
      </c>
      <c r="H715" s="114">
        <v>7.065</v>
      </c>
      <c r="I715" s="19">
        <f t="shared" si="288"/>
        <v>7.065</v>
      </c>
      <c r="J715" s="19">
        <f t="shared" si="307"/>
        <v>3.52</v>
      </c>
      <c r="K715" s="19">
        <f t="shared" si="299"/>
        <v>5.0472</v>
      </c>
      <c r="L715" s="19">
        <f t="shared" si="300"/>
        <v>5.187325</v>
      </c>
      <c r="M715" s="19">
        <v>36</v>
      </c>
      <c r="N715" s="114">
        <f t="shared" si="308"/>
        <v>2.0178000000000003</v>
      </c>
      <c r="O715" s="114">
        <v>33.5</v>
      </c>
      <c r="P715" s="19">
        <f t="shared" si="309"/>
        <v>1.877675</v>
      </c>
      <c r="Q715" s="110">
        <v>160</v>
      </c>
      <c r="R715" s="110">
        <f t="shared" si="302"/>
        <v>229.4181818181818</v>
      </c>
      <c r="S715" s="110">
        <f t="shared" si="303"/>
        <v>235.78750000000002</v>
      </c>
      <c r="T715" s="19">
        <f t="shared" si="304"/>
        <v>1.6673250000000004</v>
      </c>
      <c r="U715" s="19">
        <f t="shared" si="305"/>
        <v>0.14012500000000028</v>
      </c>
      <c r="V715" s="110">
        <f t="shared" si="306"/>
        <v>-2.5</v>
      </c>
    </row>
    <row r="716" spans="1:22" ht="12.75">
      <c r="A716" s="50"/>
      <c r="B716" s="13">
        <v>224</v>
      </c>
      <c r="C716" s="107" t="s">
        <v>689</v>
      </c>
      <c r="D716" s="36">
        <v>30</v>
      </c>
      <c r="E716" s="36" t="s">
        <v>25</v>
      </c>
      <c r="F716" s="19">
        <v>1697.29</v>
      </c>
      <c r="G716" s="19">
        <v>1697.29</v>
      </c>
      <c r="H716" s="114">
        <v>7.068</v>
      </c>
      <c r="I716" s="19">
        <f t="shared" si="288"/>
        <v>7.068</v>
      </c>
      <c r="J716" s="19">
        <f t="shared" si="307"/>
        <v>4.8</v>
      </c>
      <c r="K716" s="19">
        <f t="shared" si="299"/>
        <v>5.946999999999999</v>
      </c>
      <c r="L716" s="19">
        <f t="shared" si="300"/>
        <v>4.9380999999999995</v>
      </c>
      <c r="M716" s="19">
        <v>20</v>
      </c>
      <c r="N716" s="114">
        <f t="shared" si="308"/>
        <v>1.121</v>
      </c>
      <c r="O716" s="114">
        <v>38</v>
      </c>
      <c r="P716" s="19">
        <f t="shared" si="309"/>
        <v>2.1299</v>
      </c>
      <c r="Q716" s="110">
        <v>160</v>
      </c>
      <c r="R716" s="110">
        <f t="shared" si="302"/>
        <v>198.2333333333333</v>
      </c>
      <c r="S716" s="110">
        <f t="shared" si="303"/>
        <v>164.60333333333332</v>
      </c>
      <c r="T716" s="19">
        <f t="shared" si="304"/>
        <v>0.13809999999999967</v>
      </c>
      <c r="U716" s="19">
        <f t="shared" si="305"/>
        <v>-1.0089000000000001</v>
      </c>
      <c r="V716" s="110">
        <f t="shared" si="306"/>
        <v>18</v>
      </c>
    </row>
    <row r="717" spans="1:22" ht="12.75">
      <c r="A717" s="50"/>
      <c r="B717" s="13">
        <v>225</v>
      </c>
      <c r="C717" s="107" t="s">
        <v>690</v>
      </c>
      <c r="D717" s="36">
        <v>5</v>
      </c>
      <c r="E717" s="36" t="s">
        <v>25</v>
      </c>
      <c r="F717" s="19">
        <v>323.73</v>
      </c>
      <c r="G717" s="19">
        <v>323.73</v>
      </c>
      <c r="H717" s="114">
        <v>1.496</v>
      </c>
      <c r="I717" s="19">
        <f t="shared" si="288"/>
        <v>1.496</v>
      </c>
      <c r="J717" s="19">
        <f t="shared" si="307"/>
        <v>0.8</v>
      </c>
      <c r="K717" s="19">
        <f t="shared" si="299"/>
        <v>1.1597</v>
      </c>
      <c r="L717" s="19">
        <f t="shared" si="300"/>
        <v>1.041995</v>
      </c>
      <c r="M717" s="19">
        <v>6</v>
      </c>
      <c r="N717" s="114">
        <f t="shared" si="308"/>
        <v>0.33630000000000004</v>
      </c>
      <c r="O717" s="114">
        <v>8.1</v>
      </c>
      <c r="P717" s="19">
        <f t="shared" si="309"/>
        <v>0.454005</v>
      </c>
      <c r="Q717" s="110">
        <v>160</v>
      </c>
      <c r="R717" s="110">
        <f t="shared" si="302"/>
        <v>231.94</v>
      </c>
      <c r="S717" s="110">
        <f t="shared" si="303"/>
        <v>208.39899999999997</v>
      </c>
      <c r="T717" s="19">
        <f t="shared" si="304"/>
        <v>0.24199499999999996</v>
      </c>
      <c r="U717" s="19">
        <f t="shared" si="305"/>
        <v>-0.11770499999999995</v>
      </c>
      <c r="V717" s="110">
        <f t="shared" si="306"/>
        <v>2.0999999999999996</v>
      </c>
    </row>
    <row r="718" spans="1:22" ht="12.75">
      <c r="A718" s="50"/>
      <c r="B718" s="13">
        <v>226</v>
      </c>
      <c r="C718" s="107" t="s">
        <v>691</v>
      </c>
      <c r="D718" s="36">
        <v>20</v>
      </c>
      <c r="E718" s="36" t="s">
        <v>25</v>
      </c>
      <c r="F718" s="109">
        <v>760</v>
      </c>
      <c r="G718" s="109">
        <v>760</v>
      </c>
      <c r="H718" s="110">
        <v>5.705</v>
      </c>
      <c r="I718" s="19">
        <f t="shared" si="288"/>
        <v>5.705</v>
      </c>
      <c r="J718" s="19">
        <f t="shared" si="307"/>
        <v>3.2</v>
      </c>
      <c r="K718" s="19">
        <f t="shared" si="299"/>
        <v>3.9114</v>
      </c>
      <c r="L718" s="19">
        <f t="shared" si="300"/>
        <v>3.7992999999999997</v>
      </c>
      <c r="M718" s="110">
        <v>32</v>
      </c>
      <c r="N718" s="114">
        <f t="shared" si="308"/>
        <v>1.7936</v>
      </c>
      <c r="O718" s="110">
        <v>34</v>
      </c>
      <c r="P718" s="19">
        <f t="shared" si="309"/>
        <v>1.9057000000000002</v>
      </c>
      <c r="Q718" s="110">
        <v>160</v>
      </c>
      <c r="R718" s="110">
        <f t="shared" si="302"/>
        <v>195.57</v>
      </c>
      <c r="S718" s="110">
        <f t="shared" si="303"/>
        <v>189.96499999999997</v>
      </c>
      <c r="T718" s="19">
        <f t="shared" si="304"/>
        <v>0.5992999999999995</v>
      </c>
      <c r="U718" s="19">
        <f t="shared" si="305"/>
        <v>-0.11210000000000009</v>
      </c>
      <c r="V718" s="110">
        <f t="shared" si="306"/>
        <v>2</v>
      </c>
    </row>
    <row r="719" spans="1:22" ht="12.75">
      <c r="A719" s="50"/>
      <c r="B719" s="13">
        <v>227</v>
      </c>
      <c r="C719" s="107" t="s">
        <v>698</v>
      </c>
      <c r="D719" s="36">
        <v>10</v>
      </c>
      <c r="E719" s="36"/>
      <c r="F719" s="19">
        <v>541.41</v>
      </c>
      <c r="G719" s="19">
        <v>541.41</v>
      </c>
      <c r="H719" s="114">
        <v>3.1</v>
      </c>
      <c r="I719" s="19">
        <f t="shared" si="288"/>
        <v>3.1</v>
      </c>
      <c r="J719" s="19">
        <v>1.6</v>
      </c>
      <c r="K719" s="19">
        <f t="shared" si="299"/>
        <v>1.8250000000000002</v>
      </c>
      <c r="L719" s="19">
        <f t="shared" si="300"/>
        <v>0.9580000000000002</v>
      </c>
      <c r="M719" s="19">
        <v>25</v>
      </c>
      <c r="N719" s="114">
        <f aca="true" t="shared" si="310" ref="N719:N727">M719*0.051</f>
        <v>1.275</v>
      </c>
      <c r="O719" s="19">
        <v>42</v>
      </c>
      <c r="P719" s="19">
        <f aca="true" t="shared" si="311" ref="P719:P727">O719*0.051</f>
        <v>2.142</v>
      </c>
      <c r="Q719" s="110">
        <f aca="true" t="shared" si="312" ref="Q719:Q727">J719*1000/D719</f>
        <v>160</v>
      </c>
      <c r="R719" s="110">
        <f t="shared" si="302"/>
        <v>182.50000000000003</v>
      </c>
      <c r="S719" s="110">
        <f t="shared" si="303"/>
        <v>95.80000000000003</v>
      </c>
      <c r="T719" s="19">
        <f t="shared" si="304"/>
        <v>-0.6419999999999999</v>
      </c>
      <c r="U719" s="19">
        <f t="shared" si="305"/>
        <v>-0.867</v>
      </c>
      <c r="V719" s="110">
        <f t="shared" si="306"/>
        <v>17</v>
      </c>
    </row>
    <row r="720" spans="1:22" ht="12.75">
      <c r="A720" s="50"/>
      <c r="B720" s="13">
        <v>228</v>
      </c>
      <c r="C720" s="62" t="s">
        <v>699</v>
      </c>
      <c r="D720" s="36">
        <v>11</v>
      </c>
      <c r="E720" s="36">
        <v>1961</v>
      </c>
      <c r="F720" s="109">
        <v>552.31</v>
      </c>
      <c r="G720" s="109">
        <v>451.69</v>
      </c>
      <c r="H720" s="110">
        <v>1.67</v>
      </c>
      <c r="I720" s="19">
        <f t="shared" si="288"/>
        <v>1.67</v>
      </c>
      <c r="J720" s="19">
        <v>0.911</v>
      </c>
      <c r="K720" s="19">
        <f t="shared" si="299"/>
        <v>1.2109999999999999</v>
      </c>
      <c r="L720" s="19">
        <f t="shared" si="300"/>
        <v>0.905</v>
      </c>
      <c r="M720" s="110">
        <v>9</v>
      </c>
      <c r="N720" s="114">
        <f t="shared" si="310"/>
        <v>0.45899999999999996</v>
      </c>
      <c r="O720" s="127">
        <v>15</v>
      </c>
      <c r="P720" s="19">
        <f t="shared" si="311"/>
        <v>0.7649999999999999</v>
      </c>
      <c r="Q720" s="110">
        <f t="shared" si="312"/>
        <v>82.81818181818181</v>
      </c>
      <c r="R720" s="110">
        <f t="shared" si="302"/>
        <v>110.09090909090907</v>
      </c>
      <c r="S720" s="110">
        <f t="shared" si="303"/>
        <v>82.27272727272727</v>
      </c>
      <c r="T720" s="19">
        <f t="shared" si="304"/>
        <v>-0.006000000000000005</v>
      </c>
      <c r="U720" s="19">
        <f t="shared" si="305"/>
        <v>-0.30599999999999994</v>
      </c>
      <c r="V720" s="110">
        <f t="shared" si="306"/>
        <v>6</v>
      </c>
    </row>
    <row r="721" spans="1:22" ht="12.75">
      <c r="A721" s="50"/>
      <c r="B721" s="13">
        <v>229</v>
      </c>
      <c r="C721" s="107" t="s">
        <v>714</v>
      </c>
      <c r="D721" s="36">
        <v>18</v>
      </c>
      <c r="E721" s="36">
        <v>1991</v>
      </c>
      <c r="F721" s="109">
        <v>1146.34</v>
      </c>
      <c r="G721" s="109">
        <v>1146.34</v>
      </c>
      <c r="H721" s="110">
        <v>5.4</v>
      </c>
      <c r="I721" s="19">
        <f t="shared" si="288"/>
        <v>5.4</v>
      </c>
      <c r="J721" s="19">
        <v>2.88</v>
      </c>
      <c r="K721" s="19">
        <f t="shared" si="299"/>
        <v>3.4110000000000005</v>
      </c>
      <c r="L721" s="19">
        <f t="shared" si="300"/>
        <v>3.8700000000000006</v>
      </c>
      <c r="M721" s="110">
        <v>39</v>
      </c>
      <c r="N721" s="114">
        <f t="shared" si="310"/>
        <v>1.9889999999999999</v>
      </c>
      <c r="O721" s="127">
        <v>30</v>
      </c>
      <c r="P721" s="19">
        <f t="shared" si="311"/>
        <v>1.5299999999999998</v>
      </c>
      <c r="Q721" s="110">
        <f t="shared" si="312"/>
        <v>160</v>
      </c>
      <c r="R721" s="110">
        <f t="shared" si="302"/>
        <v>189.50000000000003</v>
      </c>
      <c r="S721" s="110">
        <f t="shared" si="303"/>
        <v>215.00000000000003</v>
      </c>
      <c r="T721" s="19">
        <f t="shared" si="304"/>
        <v>0.9900000000000007</v>
      </c>
      <c r="U721" s="19">
        <f t="shared" si="305"/>
        <v>0.4590000000000001</v>
      </c>
      <c r="V721" s="110">
        <f t="shared" si="306"/>
        <v>-9</v>
      </c>
    </row>
    <row r="722" spans="1:22" ht="12.75">
      <c r="A722" s="50"/>
      <c r="B722" s="13">
        <v>230</v>
      </c>
      <c r="C722" s="107" t="s">
        <v>715</v>
      </c>
      <c r="D722" s="36">
        <v>40</v>
      </c>
      <c r="E722" s="36">
        <v>1992</v>
      </c>
      <c r="F722" s="19">
        <v>2207.76</v>
      </c>
      <c r="G722" s="19">
        <v>2207.76</v>
      </c>
      <c r="H722" s="110">
        <v>13</v>
      </c>
      <c r="I722" s="19">
        <f t="shared" si="288"/>
        <v>13</v>
      </c>
      <c r="J722" s="19">
        <v>6.4</v>
      </c>
      <c r="K722" s="19">
        <f t="shared" si="299"/>
        <v>8.92</v>
      </c>
      <c r="L722" s="19">
        <f t="shared" si="300"/>
        <v>9.53659</v>
      </c>
      <c r="M722" s="110">
        <v>80</v>
      </c>
      <c r="N722" s="114">
        <f t="shared" si="310"/>
        <v>4.08</v>
      </c>
      <c r="O722" s="114">
        <v>67.91</v>
      </c>
      <c r="P722" s="19">
        <f t="shared" si="311"/>
        <v>3.4634099999999997</v>
      </c>
      <c r="Q722" s="110">
        <f t="shared" si="312"/>
        <v>160</v>
      </c>
      <c r="R722" s="110">
        <f t="shared" si="302"/>
        <v>223</v>
      </c>
      <c r="S722" s="110">
        <f t="shared" si="303"/>
        <v>238.41475</v>
      </c>
      <c r="T722" s="19">
        <f t="shared" si="304"/>
        <v>3.13659</v>
      </c>
      <c r="U722" s="19">
        <f t="shared" si="305"/>
        <v>0.6165900000000004</v>
      </c>
      <c r="V722" s="110">
        <f t="shared" si="306"/>
        <v>-12.090000000000003</v>
      </c>
    </row>
    <row r="723" spans="1:22" ht="12.75">
      <c r="A723" s="50"/>
      <c r="B723" s="13">
        <v>231</v>
      </c>
      <c r="C723" s="107" t="s">
        <v>716</v>
      </c>
      <c r="D723" s="36">
        <v>45</v>
      </c>
      <c r="E723" s="36"/>
      <c r="F723" s="109">
        <v>2911.41</v>
      </c>
      <c r="G723" s="109">
        <v>2911.41</v>
      </c>
      <c r="H723" s="110">
        <v>15.1</v>
      </c>
      <c r="I723" s="19">
        <f t="shared" si="288"/>
        <v>15.1</v>
      </c>
      <c r="J723" s="19">
        <v>7.2</v>
      </c>
      <c r="K723" s="19">
        <f t="shared" si="299"/>
        <v>10.51</v>
      </c>
      <c r="L723" s="19">
        <f t="shared" si="300"/>
        <v>9.95665</v>
      </c>
      <c r="M723" s="110">
        <v>90</v>
      </c>
      <c r="N723" s="114">
        <f t="shared" si="310"/>
        <v>4.59</v>
      </c>
      <c r="O723" s="110">
        <v>100.85</v>
      </c>
      <c r="P723" s="19">
        <f t="shared" si="311"/>
        <v>5.143349999999999</v>
      </c>
      <c r="Q723" s="110">
        <f t="shared" si="312"/>
        <v>160</v>
      </c>
      <c r="R723" s="110">
        <f t="shared" si="302"/>
        <v>233.55555555555554</v>
      </c>
      <c r="S723" s="110">
        <f t="shared" si="303"/>
        <v>221.2588888888889</v>
      </c>
      <c r="T723" s="19">
        <f t="shared" si="304"/>
        <v>2.7566499999999996</v>
      </c>
      <c r="U723" s="19">
        <f t="shared" si="305"/>
        <v>-0.5533499999999991</v>
      </c>
      <c r="V723" s="110">
        <f t="shared" si="306"/>
        <v>10.849999999999994</v>
      </c>
    </row>
    <row r="724" spans="1:22" ht="12.75">
      <c r="A724" s="50"/>
      <c r="B724" s="13">
        <v>232</v>
      </c>
      <c r="C724" s="107" t="s">
        <v>718</v>
      </c>
      <c r="D724" s="36">
        <v>20</v>
      </c>
      <c r="E724" s="36"/>
      <c r="F724" s="109">
        <v>1071.28</v>
      </c>
      <c r="G724" s="109">
        <v>1071.28</v>
      </c>
      <c r="H724" s="110">
        <v>6.8</v>
      </c>
      <c r="I724" s="19">
        <f t="shared" si="288"/>
        <v>6.8</v>
      </c>
      <c r="J724" s="19">
        <v>3.148</v>
      </c>
      <c r="K724" s="19">
        <f t="shared" si="299"/>
        <v>4.199</v>
      </c>
      <c r="L724" s="19">
        <f t="shared" si="300"/>
        <v>4.709</v>
      </c>
      <c r="M724" s="110">
        <v>51</v>
      </c>
      <c r="N724" s="114">
        <f t="shared" si="310"/>
        <v>2.601</v>
      </c>
      <c r="O724" s="110">
        <v>41</v>
      </c>
      <c r="P724" s="19">
        <f t="shared" si="311"/>
        <v>2.0909999999999997</v>
      </c>
      <c r="Q724" s="110">
        <f t="shared" si="312"/>
        <v>157.4</v>
      </c>
      <c r="R724" s="110">
        <f t="shared" si="302"/>
        <v>209.95</v>
      </c>
      <c r="S724" s="110">
        <f t="shared" si="303"/>
        <v>235.45</v>
      </c>
      <c r="T724" s="19">
        <f t="shared" si="304"/>
        <v>1.5609999999999995</v>
      </c>
      <c r="U724" s="19">
        <f t="shared" si="305"/>
        <v>0.5100000000000002</v>
      </c>
      <c r="V724" s="110">
        <f t="shared" si="306"/>
        <v>-10</v>
      </c>
    </row>
    <row r="725" spans="1:22" ht="12.75">
      <c r="A725" s="50"/>
      <c r="B725" s="13">
        <v>233</v>
      </c>
      <c r="C725" s="107" t="s">
        <v>719</v>
      </c>
      <c r="D725" s="36">
        <v>22</v>
      </c>
      <c r="E725" s="36">
        <v>1980</v>
      </c>
      <c r="F725" s="19">
        <v>1210.95</v>
      </c>
      <c r="G725" s="19">
        <v>1210.95</v>
      </c>
      <c r="H725" s="19">
        <v>6.9</v>
      </c>
      <c r="I725" s="19">
        <f t="shared" si="288"/>
        <v>6.9</v>
      </c>
      <c r="J725" s="19">
        <v>3.52</v>
      </c>
      <c r="K725" s="19">
        <f t="shared" si="299"/>
        <v>4.656000000000001</v>
      </c>
      <c r="L725" s="19">
        <f t="shared" si="300"/>
        <v>5.038500000000001</v>
      </c>
      <c r="M725" s="19">
        <v>44</v>
      </c>
      <c r="N725" s="114">
        <f t="shared" si="310"/>
        <v>2.2439999999999998</v>
      </c>
      <c r="O725" s="19">
        <v>36.5</v>
      </c>
      <c r="P725" s="19">
        <f t="shared" si="311"/>
        <v>1.8615</v>
      </c>
      <c r="Q725" s="110">
        <f t="shared" si="312"/>
        <v>160</v>
      </c>
      <c r="R725" s="110">
        <f t="shared" si="302"/>
        <v>211.63636363636368</v>
      </c>
      <c r="S725" s="110">
        <f t="shared" si="303"/>
        <v>229.0227272727273</v>
      </c>
      <c r="T725" s="19">
        <f t="shared" si="304"/>
        <v>1.5185000000000008</v>
      </c>
      <c r="U725" s="19">
        <f t="shared" si="305"/>
        <v>0.38249999999999984</v>
      </c>
      <c r="V725" s="110">
        <f t="shared" si="306"/>
        <v>-7.5</v>
      </c>
    </row>
    <row r="726" spans="1:22" ht="12.75">
      <c r="A726" s="50"/>
      <c r="B726" s="13">
        <v>234</v>
      </c>
      <c r="C726" s="107" t="s">
        <v>720</v>
      </c>
      <c r="D726" s="36">
        <v>8</v>
      </c>
      <c r="E726" s="36">
        <v>1951</v>
      </c>
      <c r="F726" s="109">
        <v>300.96</v>
      </c>
      <c r="G726" s="109">
        <v>300.96</v>
      </c>
      <c r="H726" s="110">
        <v>2.5</v>
      </c>
      <c r="I726" s="19">
        <f t="shared" si="288"/>
        <v>2.5</v>
      </c>
      <c r="J726" s="19">
        <v>1.28</v>
      </c>
      <c r="K726" s="19">
        <f t="shared" si="299"/>
        <v>1.735</v>
      </c>
      <c r="L726" s="19">
        <f t="shared" si="300"/>
        <v>1.89565</v>
      </c>
      <c r="M726" s="110">
        <v>15</v>
      </c>
      <c r="N726" s="114">
        <f t="shared" si="310"/>
        <v>0.7649999999999999</v>
      </c>
      <c r="O726" s="110">
        <v>11.85</v>
      </c>
      <c r="P726" s="19">
        <f t="shared" si="311"/>
        <v>0.6043499999999999</v>
      </c>
      <c r="Q726" s="110">
        <f t="shared" si="312"/>
        <v>160</v>
      </c>
      <c r="R726" s="110">
        <f t="shared" si="302"/>
        <v>216.875</v>
      </c>
      <c r="S726" s="110">
        <f t="shared" si="303"/>
        <v>236.95625</v>
      </c>
      <c r="T726" s="19">
        <f t="shared" si="304"/>
        <v>0.61565</v>
      </c>
      <c r="U726" s="19">
        <f t="shared" si="305"/>
        <v>0.16064999999999996</v>
      </c>
      <c r="V726" s="110">
        <f t="shared" si="306"/>
        <v>-3.1500000000000004</v>
      </c>
    </row>
    <row r="727" spans="1:22" ht="12.75">
      <c r="A727" s="50"/>
      <c r="B727" s="13">
        <v>235</v>
      </c>
      <c r="C727" s="107" t="s">
        <v>721</v>
      </c>
      <c r="D727" s="36">
        <v>9</v>
      </c>
      <c r="E727" s="36">
        <v>1961</v>
      </c>
      <c r="F727" s="109">
        <v>364.77</v>
      </c>
      <c r="G727" s="109">
        <v>266.81</v>
      </c>
      <c r="H727" s="110">
        <v>2.3</v>
      </c>
      <c r="I727" s="19">
        <f t="shared" si="288"/>
        <v>2.3</v>
      </c>
      <c r="J727" s="19">
        <v>1.12</v>
      </c>
      <c r="K727" s="19">
        <f t="shared" si="299"/>
        <v>1.9939999999999998</v>
      </c>
      <c r="L727" s="19">
        <f t="shared" si="300"/>
        <v>1.9429999999999998</v>
      </c>
      <c r="M727" s="110">
        <v>6</v>
      </c>
      <c r="N727" s="114">
        <f t="shared" si="310"/>
        <v>0.306</v>
      </c>
      <c r="O727" s="110">
        <v>7</v>
      </c>
      <c r="P727" s="19">
        <f t="shared" si="311"/>
        <v>0.357</v>
      </c>
      <c r="Q727" s="110">
        <f t="shared" si="312"/>
        <v>124.44444444444444</v>
      </c>
      <c r="R727" s="110">
        <f t="shared" si="302"/>
        <v>221.55555555555554</v>
      </c>
      <c r="S727" s="110">
        <f t="shared" si="303"/>
        <v>215.88888888888886</v>
      </c>
      <c r="T727" s="19">
        <f t="shared" si="304"/>
        <v>0.8229999999999997</v>
      </c>
      <c r="U727" s="19">
        <f t="shared" si="305"/>
        <v>-0.05099999999999999</v>
      </c>
      <c r="V727" s="110">
        <f t="shared" si="306"/>
        <v>1</v>
      </c>
    </row>
    <row r="728" spans="1:22" ht="12.75">
      <c r="A728" s="50"/>
      <c r="B728" s="13">
        <v>236</v>
      </c>
      <c r="C728" s="126" t="s">
        <v>723</v>
      </c>
      <c r="D728" s="121">
        <v>8</v>
      </c>
      <c r="E728" s="121">
        <v>1959</v>
      </c>
      <c r="F728" s="128">
        <v>361.47</v>
      </c>
      <c r="G728" s="128">
        <v>361.47</v>
      </c>
      <c r="H728" s="111">
        <v>2.4</v>
      </c>
      <c r="I728" s="111">
        <v>2.4</v>
      </c>
      <c r="J728" s="128">
        <v>1.28</v>
      </c>
      <c r="K728" s="111">
        <v>2.043</v>
      </c>
      <c r="L728" s="111">
        <v>2.043</v>
      </c>
      <c r="M728" s="130">
        <v>7</v>
      </c>
      <c r="N728" s="131">
        <v>0.357</v>
      </c>
      <c r="O728" s="132">
        <v>7</v>
      </c>
      <c r="P728" s="111">
        <v>0.357</v>
      </c>
      <c r="Q728" s="132">
        <v>160</v>
      </c>
      <c r="R728" s="132">
        <v>255.37500000000003</v>
      </c>
      <c r="S728" s="132">
        <v>255.37500000000003</v>
      </c>
      <c r="T728" s="111">
        <v>0.7630000000000001</v>
      </c>
      <c r="U728" s="111">
        <v>0</v>
      </c>
      <c r="V728" s="132">
        <v>0</v>
      </c>
    </row>
    <row r="729" spans="1:22" ht="12.75">
      <c r="A729" s="50"/>
      <c r="B729" s="13">
        <v>237</v>
      </c>
      <c r="C729" s="72" t="s">
        <v>724</v>
      </c>
      <c r="D729" s="71">
        <v>10</v>
      </c>
      <c r="E729" s="71">
        <v>1978</v>
      </c>
      <c r="F729" s="133">
        <v>541.59</v>
      </c>
      <c r="G729" s="133">
        <v>541.59</v>
      </c>
      <c r="H729" s="131">
        <v>3.2</v>
      </c>
      <c r="I729" s="111">
        <v>3.2</v>
      </c>
      <c r="J729" s="111">
        <v>1.6</v>
      </c>
      <c r="K729" s="111">
        <v>2.333</v>
      </c>
      <c r="L729" s="111">
        <v>2.5115000000000003</v>
      </c>
      <c r="M729" s="132">
        <v>17</v>
      </c>
      <c r="N729" s="131">
        <v>0.867</v>
      </c>
      <c r="O729" s="132">
        <v>13.5</v>
      </c>
      <c r="P729" s="111">
        <v>0.6885</v>
      </c>
      <c r="Q729" s="132">
        <v>160</v>
      </c>
      <c r="R729" s="132">
        <v>233.3</v>
      </c>
      <c r="S729" s="132">
        <v>251.15000000000003</v>
      </c>
      <c r="T729" s="111">
        <v>0.9115000000000002</v>
      </c>
      <c r="U729" s="111">
        <v>0.1785</v>
      </c>
      <c r="V729" s="132">
        <v>-3.5</v>
      </c>
    </row>
    <row r="730" spans="1:22" ht="12.75">
      <c r="A730" s="50"/>
      <c r="B730" s="13">
        <v>238</v>
      </c>
      <c r="C730" s="72" t="s">
        <v>725</v>
      </c>
      <c r="D730" s="71">
        <v>22</v>
      </c>
      <c r="E730" s="71">
        <v>1977</v>
      </c>
      <c r="F730" s="111">
        <v>1194.41</v>
      </c>
      <c r="G730" s="111">
        <v>1194.41</v>
      </c>
      <c r="H730" s="131">
        <v>7.7</v>
      </c>
      <c r="I730" s="111">
        <v>7.7</v>
      </c>
      <c r="J730" s="111">
        <v>3.52</v>
      </c>
      <c r="K730" s="111">
        <v>5.252000000000001</v>
      </c>
      <c r="L730" s="111">
        <v>6.0680000000000005</v>
      </c>
      <c r="M730" s="111">
        <v>48</v>
      </c>
      <c r="N730" s="131">
        <v>2.448</v>
      </c>
      <c r="O730" s="131">
        <v>32</v>
      </c>
      <c r="P730" s="111">
        <v>1.632</v>
      </c>
      <c r="Q730" s="132">
        <v>160</v>
      </c>
      <c r="R730" s="132">
        <v>238.72727272727278</v>
      </c>
      <c r="S730" s="132">
        <v>275.81818181818187</v>
      </c>
      <c r="T730" s="111">
        <v>2.5480000000000005</v>
      </c>
      <c r="U730" s="111">
        <v>0.8160000000000001</v>
      </c>
      <c r="V730" s="132">
        <v>-16</v>
      </c>
    </row>
    <row r="731" spans="1:22" ht="12.75">
      <c r="A731" s="50"/>
      <c r="B731" s="13">
        <v>239</v>
      </c>
      <c r="C731" s="72" t="s">
        <v>726</v>
      </c>
      <c r="D731" s="71">
        <v>47</v>
      </c>
      <c r="E731" s="71">
        <v>1970</v>
      </c>
      <c r="F731" s="111">
        <v>2475.66</v>
      </c>
      <c r="G731" s="111">
        <v>2026.08</v>
      </c>
      <c r="H731" s="131">
        <v>16.3</v>
      </c>
      <c r="I731" s="111">
        <v>16.3</v>
      </c>
      <c r="J731" s="111">
        <v>6.97</v>
      </c>
      <c r="K731" s="111">
        <v>13.444</v>
      </c>
      <c r="L731" s="111">
        <v>11.761000000000001</v>
      </c>
      <c r="M731" s="111">
        <v>56</v>
      </c>
      <c r="N731" s="131">
        <v>2.856</v>
      </c>
      <c r="O731" s="131">
        <v>89</v>
      </c>
      <c r="P731" s="111">
        <v>4.539</v>
      </c>
      <c r="Q731" s="132">
        <v>148.29787234042553</v>
      </c>
      <c r="R731" s="132">
        <v>286.0425531914894</v>
      </c>
      <c r="S731" s="132">
        <v>250.23404255319153</v>
      </c>
      <c r="T731" s="111">
        <v>4.791000000000001</v>
      </c>
      <c r="U731" s="111">
        <v>-1.6829999999999998</v>
      </c>
      <c r="V731" s="132">
        <v>33</v>
      </c>
    </row>
    <row r="732" spans="1:22" ht="12.75">
      <c r="A732" s="50"/>
      <c r="B732" s="13">
        <v>240</v>
      </c>
      <c r="C732" s="72" t="s">
        <v>727</v>
      </c>
      <c r="D732" s="71">
        <v>32</v>
      </c>
      <c r="E732" s="71"/>
      <c r="F732" s="111">
        <v>1722.7</v>
      </c>
      <c r="G732" s="111">
        <v>1722.7</v>
      </c>
      <c r="H732" s="131">
        <v>12.5</v>
      </c>
      <c r="I732" s="111">
        <v>12.5</v>
      </c>
      <c r="J732" s="111">
        <v>5.12</v>
      </c>
      <c r="K732" s="111">
        <v>10.715</v>
      </c>
      <c r="L732" s="111">
        <v>10.052</v>
      </c>
      <c r="M732" s="111">
        <v>35</v>
      </c>
      <c r="N732" s="131">
        <v>1.785</v>
      </c>
      <c r="O732" s="131">
        <v>48</v>
      </c>
      <c r="P732" s="111">
        <v>2.448</v>
      </c>
      <c r="Q732" s="132">
        <v>160</v>
      </c>
      <c r="R732" s="132">
        <v>334.84375</v>
      </c>
      <c r="S732" s="132">
        <v>314.125</v>
      </c>
      <c r="T732" s="111">
        <v>4.9319999999999995</v>
      </c>
      <c r="U732" s="111">
        <v>-0.663</v>
      </c>
      <c r="V732" s="132">
        <v>13</v>
      </c>
    </row>
    <row r="733" spans="1:22" ht="12.75">
      <c r="A733" s="50"/>
      <c r="B733" s="13">
        <v>241</v>
      </c>
      <c r="C733" s="72" t="s">
        <v>728</v>
      </c>
      <c r="D733" s="71">
        <v>8</v>
      </c>
      <c r="E733" s="71">
        <v>1980</v>
      </c>
      <c r="F733" s="111">
        <v>398.99</v>
      </c>
      <c r="G733" s="111">
        <v>398.99</v>
      </c>
      <c r="H733" s="131">
        <v>2.6</v>
      </c>
      <c r="I733" s="111">
        <v>2.6</v>
      </c>
      <c r="J733" s="111">
        <v>1.259</v>
      </c>
      <c r="K733" s="111">
        <v>2.039</v>
      </c>
      <c r="L733" s="111">
        <v>2.192</v>
      </c>
      <c r="M733" s="111">
        <v>11</v>
      </c>
      <c r="N733" s="131">
        <v>0.5609999999999999</v>
      </c>
      <c r="O733" s="131">
        <v>8</v>
      </c>
      <c r="P733" s="111">
        <v>0.408</v>
      </c>
      <c r="Q733" s="132">
        <v>157.375</v>
      </c>
      <c r="R733" s="132">
        <v>254.87500000000003</v>
      </c>
      <c r="S733" s="132">
        <v>274</v>
      </c>
      <c r="T733" s="111">
        <v>0.9330000000000003</v>
      </c>
      <c r="U733" s="111">
        <v>0.15299999999999997</v>
      </c>
      <c r="V733" s="132">
        <v>-3</v>
      </c>
    </row>
    <row r="734" spans="1:22" ht="12.75">
      <c r="A734" s="50"/>
      <c r="B734" s="13">
        <v>242</v>
      </c>
      <c r="C734" s="72" t="s">
        <v>729</v>
      </c>
      <c r="D734" s="71">
        <v>8</v>
      </c>
      <c r="E734" s="71">
        <v>1980</v>
      </c>
      <c r="F734" s="111">
        <v>402.95</v>
      </c>
      <c r="G734" s="111">
        <v>402.95</v>
      </c>
      <c r="H734" s="131">
        <v>2.6</v>
      </c>
      <c r="I734" s="111">
        <v>2.6</v>
      </c>
      <c r="J734" s="111">
        <v>1.259</v>
      </c>
      <c r="K734" s="111">
        <v>2.039</v>
      </c>
      <c r="L734" s="111">
        <v>2.141</v>
      </c>
      <c r="M734" s="111">
        <v>11</v>
      </c>
      <c r="N734" s="131">
        <v>0.5609999999999999</v>
      </c>
      <c r="O734" s="131">
        <v>9</v>
      </c>
      <c r="P734" s="111">
        <v>0.45899999999999996</v>
      </c>
      <c r="Q734" s="132">
        <v>157.375</v>
      </c>
      <c r="R734" s="132">
        <v>254.87500000000003</v>
      </c>
      <c r="S734" s="132">
        <v>267.625</v>
      </c>
      <c r="T734" s="111">
        <v>0.8820000000000001</v>
      </c>
      <c r="U734" s="111">
        <v>0.10199999999999998</v>
      </c>
      <c r="V734" s="132">
        <v>-2</v>
      </c>
    </row>
    <row r="735" spans="1:22" ht="12.75">
      <c r="A735" s="50"/>
      <c r="B735" s="13">
        <v>243</v>
      </c>
      <c r="C735" s="72" t="s">
        <v>730</v>
      </c>
      <c r="D735" s="71">
        <v>40</v>
      </c>
      <c r="E735" s="71">
        <v>1979</v>
      </c>
      <c r="F735" s="111">
        <v>2184.53</v>
      </c>
      <c r="G735" s="111">
        <v>2141.72</v>
      </c>
      <c r="H735" s="131">
        <v>12.2</v>
      </c>
      <c r="I735" s="111">
        <v>12.2</v>
      </c>
      <c r="J735" s="111">
        <v>6.25</v>
      </c>
      <c r="K735" s="111">
        <v>8.579</v>
      </c>
      <c r="L735" s="111">
        <v>9.88256</v>
      </c>
      <c r="M735" s="111">
        <v>71</v>
      </c>
      <c r="N735" s="131">
        <v>3.6209999999999996</v>
      </c>
      <c r="O735" s="131">
        <v>45.44</v>
      </c>
      <c r="P735" s="111">
        <v>2.31744</v>
      </c>
      <c r="Q735" s="132">
        <v>156.25</v>
      </c>
      <c r="R735" s="132">
        <v>214.475</v>
      </c>
      <c r="S735" s="132">
        <v>247.064</v>
      </c>
      <c r="T735" s="111">
        <v>3.63256</v>
      </c>
      <c r="U735" s="111">
        <v>1.3035599999999996</v>
      </c>
      <c r="V735" s="132">
        <v>-25.560000000000002</v>
      </c>
    </row>
    <row r="736" spans="1:22" ht="12.75">
      <c r="A736" s="50"/>
      <c r="B736" s="13">
        <v>244</v>
      </c>
      <c r="C736" s="72" t="s">
        <v>731</v>
      </c>
      <c r="D736" s="71">
        <v>12</v>
      </c>
      <c r="E736" s="71">
        <v>1992</v>
      </c>
      <c r="F736" s="111">
        <v>550.98</v>
      </c>
      <c r="G736" s="111">
        <v>550.98</v>
      </c>
      <c r="H736" s="131">
        <v>4</v>
      </c>
      <c r="I736" s="111">
        <v>4</v>
      </c>
      <c r="J736" s="111">
        <v>1.92</v>
      </c>
      <c r="K736" s="111">
        <v>3.082</v>
      </c>
      <c r="L736" s="111">
        <v>3.2350000000000003</v>
      </c>
      <c r="M736" s="111">
        <v>18</v>
      </c>
      <c r="N736" s="131">
        <v>0.9179999999999999</v>
      </c>
      <c r="O736" s="131">
        <v>15</v>
      </c>
      <c r="P736" s="111">
        <v>0.7649999999999999</v>
      </c>
      <c r="Q736" s="132">
        <v>160</v>
      </c>
      <c r="R736" s="132">
        <v>256.8333333333333</v>
      </c>
      <c r="S736" s="132">
        <v>269.58333333333337</v>
      </c>
      <c r="T736" s="111">
        <v>1.3150000000000004</v>
      </c>
      <c r="U736" s="111">
        <v>0.15300000000000002</v>
      </c>
      <c r="V736" s="132">
        <v>-3</v>
      </c>
    </row>
    <row r="737" spans="1:22" ht="12.75">
      <c r="A737" s="50"/>
      <c r="B737" s="13">
        <v>245</v>
      </c>
      <c r="C737" s="35" t="s">
        <v>747</v>
      </c>
      <c r="D737" s="36">
        <v>40</v>
      </c>
      <c r="E737" s="36">
        <v>1996</v>
      </c>
      <c r="F737" s="19">
        <v>2861.83</v>
      </c>
      <c r="G737" s="19">
        <v>2861.83</v>
      </c>
      <c r="H737" s="109">
        <v>13</v>
      </c>
      <c r="I737" s="19">
        <f aca="true" t="shared" si="313" ref="I737:I745">H737</f>
        <v>13</v>
      </c>
      <c r="J737" s="109">
        <v>6.856676</v>
      </c>
      <c r="K737" s="19">
        <f aca="true" t="shared" si="314" ref="K737:K745">I737-N737</f>
        <v>7.696000000000001</v>
      </c>
      <c r="L737" s="19">
        <f aca="true" t="shared" si="315" ref="L737:L745">I737-P737</f>
        <v>8.716000000000001</v>
      </c>
      <c r="M737" s="109">
        <v>104</v>
      </c>
      <c r="N737" s="114">
        <f aca="true" t="shared" si="316" ref="N737:N744">M737*0.051</f>
        <v>5.303999999999999</v>
      </c>
      <c r="O737" s="114">
        <v>80</v>
      </c>
      <c r="P737" s="109">
        <v>4.284</v>
      </c>
      <c r="Q737" s="110">
        <f aca="true" t="shared" si="317" ref="Q737:Q745">J737*1000/D737</f>
        <v>171.4169</v>
      </c>
      <c r="R737" s="110">
        <f aca="true" t="shared" si="318" ref="R737:R745">K737*1000/D737</f>
        <v>192.40000000000003</v>
      </c>
      <c r="S737" s="110">
        <f aca="true" t="shared" si="319" ref="S737:S745">L737*1000/D737</f>
        <v>217.90000000000003</v>
      </c>
      <c r="T737" s="19">
        <f aca="true" t="shared" si="320" ref="T737:T745">L737-J737</f>
        <v>1.8593240000000009</v>
      </c>
      <c r="U737" s="19">
        <f aca="true" t="shared" si="321" ref="U737:U745">N737-P737</f>
        <v>1.0199999999999996</v>
      </c>
      <c r="V737" s="110">
        <f aca="true" t="shared" si="322" ref="V737:V745">O737-M737</f>
        <v>-24</v>
      </c>
    </row>
    <row r="738" spans="1:22" ht="12.75">
      <c r="A738" s="50"/>
      <c r="B738" s="13">
        <v>246</v>
      </c>
      <c r="C738" s="35" t="s">
        <v>755</v>
      </c>
      <c r="D738" s="36">
        <v>143</v>
      </c>
      <c r="E738" s="36">
        <v>1980</v>
      </c>
      <c r="F738" s="19">
        <v>8328.31</v>
      </c>
      <c r="G738" s="19">
        <v>8328.31</v>
      </c>
      <c r="H738" s="109">
        <v>53</v>
      </c>
      <c r="I738" s="19">
        <f t="shared" si="313"/>
        <v>53</v>
      </c>
      <c r="J738" s="109">
        <v>22.88</v>
      </c>
      <c r="K738" s="19">
        <f t="shared" si="314"/>
        <v>27.602</v>
      </c>
      <c r="L738" s="19">
        <f t="shared" si="315"/>
        <v>37.321631</v>
      </c>
      <c r="M738" s="109">
        <v>498</v>
      </c>
      <c r="N738" s="114">
        <f t="shared" si="316"/>
        <v>25.398</v>
      </c>
      <c r="O738" s="114">
        <v>292.78</v>
      </c>
      <c r="P738" s="109">
        <v>15.678369</v>
      </c>
      <c r="Q738" s="110">
        <f t="shared" si="317"/>
        <v>160</v>
      </c>
      <c r="R738" s="110">
        <f t="shared" si="318"/>
        <v>193.020979020979</v>
      </c>
      <c r="S738" s="110">
        <f t="shared" si="319"/>
        <v>260.99042657342653</v>
      </c>
      <c r="T738" s="19">
        <f t="shared" si="320"/>
        <v>14.441630999999997</v>
      </c>
      <c r="U738" s="19">
        <f t="shared" si="321"/>
        <v>9.719631</v>
      </c>
      <c r="V738" s="110">
        <f t="shared" si="322"/>
        <v>-205.22000000000003</v>
      </c>
    </row>
    <row r="739" spans="1:22" ht="12.75">
      <c r="A739" s="50"/>
      <c r="B739" s="13">
        <v>247</v>
      </c>
      <c r="C739" s="35" t="s">
        <v>756</v>
      </c>
      <c r="D739" s="36">
        <v>72</v>
      </c>
      <c r="E739" s="36">
        <v>1980</v>
      </c>
      <c r="F739" s="19">
        <v>4129.55</v>
      </c>
      <c r="G739" s="19">
        <v>4129.55</v>
      </c>
      <c r="H739" s="109">
        <v>28</v>
      </c>
      <c r="I739" s="19">
        <f t="shared" si="313"/>
        <v>28</v>
      </c>
      <c r="J739" s="109">
        <v>11.52</v>
      </c>
      <c r="K739" s="19">
        <f t="shared" si="314"/>
        <v>18.718</v>
      </c>
      <c r="L739" s="19">
        <f t="shared" si="315"/>
        <v>18.338723</v>
      </c>
      <c r="M739" s="109">
        <v>182</v>
      </c>
      <c r="N739" s="114">
        <f t="shared" si="316"/>
        <v>9.282</v>
      </c>
      <c r="O739" s="114">
        <v>180.416</v>
      </c>
      <c r="P739" s="109">
        <v>9.661277</v>
      </c>
      <c r="Q739" s="110">
        <f t="shared" si="317"/>
        <v>160</v>
      </c>
      <c r="R739" s="110">
        <f t="shared" si="318"/>
        <v>259.97222222222223</v>
      </c>
      <c r="S739" s="110">
        <f t="shared" si="319"/>
        <v>254.70448611111112</v>
      </c>
      <c r="T739" s="19">
        <f t="shared" si="320"/>
        <v>6.818723000000002</v>
      </c>
      <c r="U739" s="19">
        <f t="shared" si="321"/>
        <v>-0.3792770000000001</v>
      </c>
      <c r="V739" s="110">
        <f t="shared" si="322"/>
        <v>-1.5840000000000032</v>
      </c>
    </row>
    <row r="740" spans="1:22" ht="12.75">
      <c r="A740" s="50"/>
      <c r="B740" s="13">
        <v>248</v>
      </c>
      <c r="C740" s="35" t="s">
        <v>757</v>
      </c>
      <c r="D740" s="36">
        <v>38</v>
      </c>
      <c r="E740" s="36" t="s">
        <v>25</v>
      </c>
      <c r="F740" s="19">
        <v>2277.52</v>
      </c>
      <c r="G740" s="19">
        <v>2277.52</v>
      </c>
      <c r="H740" s="109">
        <v>11.945</v>
      </c>
      <c r="I740" s="19">
        <f t="shared" si="313"/>
        <v>11.945</v>
      </c>
      <c r="J740" s="109">
        <v>5.330662</v>
      </c>
      <c r="K740" s="19">
        <f t="shared" si="314"/>
        <v>6.284000000000001</v>
      </c>
      <c r="L740" s="19">
        <f t="shared" si="315"/>
        <v>8.296353</v>
      </c>
      <c r="M740" s="109">
        <v>111</v>
      </c>
      <c r="N740" s="114">
        <f t="shared" si="316"/>
        <v>5.661</v>
      </c>
      <c r="O740" s="114">
        <v>68.135</v>
      </c>
      <c r="P740" s="109">
        <v>3.648647</v>
      </c>
      <c r="Q740" s="110">
        <f t="shared" si="317"/>
        <v>140.28057894736844</v>
      </c>
      <c r="R740" s="110">
        <f t="shared" si="318"/>
        <v>165.3684210526316</v>
      </c>
      <c r="S740" s="110">
        <f t="shared" si="319"/>
        <v>218.3250789473684</v>
      </c>
      <c r="T740" s="19">
        <f t="shared" si="320"/>
        <v>2.9656909999999996</v>
      </c>
      <c r="U740" s="19">
        <f t="shared" si="321"/>
        <v>2.0123529999999996</v>
      </c>
      <c r="V740" s="110">
        <f t="shared" si="322"/>
        <v>-42.864999999999995</v>
      </c>
    </row>
    <row r="741" spans="1:22" ht="12.75">
      <c r="A741" s="50"/>
      <c r="B741" s="13">
        <v>249</v>
      </c>
      <c r="C741" s="35" t="s">
        <v>760</v>
      </c>
      <c r="D741" s="36">
        <v>80</v>
      </c>
      <c r="E741" s="36" t="s">
        <v>25</v>
      </c>
      <c r="F741" s="19">
        <v>4301.2</v>
      </c>
      <c r="G741" s="19">
        <v>4301.2</v>
      </c>
      <c r="H741" s="109">
        <v>33</v>
      </c>
      <c r="I741" s="19">
        <f t="shared" si="313"/>
        <v>33</v>
      </c>
      <c r="J741" s="109">
        <v>12.8</v>
      </c>
      <c r="K741" s="19">
        <f t="shared" si="314"/>
        <v>18.21</v>
      </c>
      <c r="L741" s="19">
        <f t="shared" si="315"/>
        <v>24.372452</v>
      </c>
      <c r="M741" s="109">
        <v>290</v>
      </c>
      <c r="N741" s="114">
        <f t="shared" si="316"/>
        <v>14.79</v>
      </c>
      <c r="O741" s="114">
        <v>161.112</v>
      </c>
      <c r="P741" s="109">
        <v>8.627548</v>
      </c>
      <c r="Q741" s="110">
        <f t="shared" si="317"/>
        <v>160</v>
      </c>
      <c r="R741" s="110">
        <f t="shared" si="318"/>
        <v>227.625</v>
      </c>
      <c r="S741" s="110">
        <f t="shared" si="319"/>
        <v>304.65565</v>
      </c>
      <c r="T741" s="19">
        <f t="shared" si="320"/>
        <v>11.572451999999998</v>
      </c>
      <c r="U741" s="19">
        <f t="shared" si="321"/>
        <v>6.162451999999998</v>
      </c>
      <c r="V741" s="110">
        <f t="shared" si="322"/>
        <v>-128.888</v>
      </c>
    </row>
    <row r="742" spans="1:22" ht="12.75">
      <c r="A742" s="50"/>
      <c r="B742" s="13">
        <v>250</v>
      </c>
      <c r="C742" s="35" t="s">
        <v>761</v>
      </c>
      <c r="D742" s="36">
        <v>36</v>
      </c>
      <c r="E742" s="36">
        <v>1987</v>
      </c>
      <c r="F742" s="19">
        <v>2115.27</v>
      </c>
      <c r="G742" s="19">
        <v>2115.27</v>
      </c>
      <c r="H742" s="109">
        <v>15.37</v>
      </c>
      <c r="I742" s="19">
        <f t="shared" si="313"/>
        <v>15.37</v>
      </c>
      <c r="J742" s="109">
        <v>5.76</v>
      </c>
      <c r="K742" s="19">
        <f t="shared" si="314"/>
        <v>9.300999999999998</v>
      </c>
      <c r="L742" s="19">
        <f t="shared" si="315"/>
        <v>11.690901</v>
      </c>
      <c r="M742" s="109">
        <v>119</v>
      </c>
      <c r="N742" s="114">
        <f t="shared" si="316"/>
        <v>6.069</v>
      </c>
      <c r="O742" s="114">
        <v>68.704</v>
      </c>
      <c r="P742" s="109">
        <v>3.679099</v>
      </c>
      <c r="Q742" s="110">
        <f t="shared" si="317"/>
        <v>160</v>
      </c>
      <c r="R742" s="110">
        <f t="shared" si="318"/>
        <v>258.3611111111111</v>
      </c>
      <c r="S742" s="110">
        <f t="shared" si="319"/>
        <v>324.74725</v>
      </c>
      <c r="T742" s="19">
        <f t="shared" si="320"/>
        <v>5.930901</v>
      </c>
      <c r="U742" s="19">
        <f t="shared" si="321"/>
        <v>2.389901</v>
      </c>
      <c r="V742" s="110">
        <f t="shared" si="322"/>
        <v>-50.29600000000001</v>
      </c>
    </row>
    <row r="743" spans="1:22" ht="12.75">
      <c r="A743" s="50"/>
      <c r="B743" s="13">
        <v>251</v>
      </c>
      <c r="C743" s="14" t="s">
        <v>771</v>
      </c>
      <c r="D743" s="71">
        <v>6</v>
      </c>
      <c r="E743" s="71">
        <v>1958</v>
      </c>
      <c r="F743" s="111">
        <v>310.34</v>
      </c>
      <c r="G743" s="111">
        <v>310.34</v>
      </c>
      <c r="H743" s="133">
        <v>2</v>
      </c>
      <c r="I743" s="111">
        <f t="shared" si="313"/>
        <v>2</v>
      </c>
      <c r="J743" s="133">
        <v>0.055164</v>
      </c>
      <c r="K743" s="111">
        <f t="shared" si="314"/>
        <v>1.49</v>
      </c>
      <c r="L743" s="111">
        <f t="shared" si="315"/>
        <v>1.73225</v>
      </c>
      <c r="M743" s="133">
        <v>10</v>
      </c>
      <c r="N743" s="131">
        <f t="shared" si="316"/>
        <v>0.51</v>
      </c>
      <c r="O743" s="131">
        <v>5</v>
      </c>
      <c r="P743" s="133">
        <v>0.26775</v>
      </c>
      <c r="Q743" s="132">
        <f t="shared" si="317"/>
        <v>9.193999999999999</v>
      </c>
      <c r="R743" s="132">
        <f t="shared" si="318"/>
        <v>248.33333333333334</v>
      </c>
      <c r="S743" s="132">
        <f t="shared" si="319"/>
        <v>288.7083333333333</v>
      </c>
      <c r="T743" s="111">
        <f t="shared" si="320"/>
        <v>1.677086</v>
      </c>
      <c r="U743" s="111">
        <f t="shared" si="321"/>
        <v>0.24225000000000002</v>
      </c>
      <c r="V743" s="132">
        <f t="shared" si="322"/>
        <v>-5</v>
      </c>
    </row>
    <row r="744" spans="1:22" ht="12.75">
      <c r="A744" s="50"/>
      <c r="B744" s="13">
        <v>252</v>
      </c>
      <c r="C744" s="14" t="s">
        <v>772</v>
      </c>
      <c r="D744" s="71">
        <v>16</v>
      </c>
      <c r="E744" s="71" t="s">
        <v>25</v>
      </c>
      <c r="F744" s="111">
        <v>1140.77</v>
      </c>
      <c r="G744" s="111">
        <v>898.59</v>
      </c>
      <c r="H744" s="133">
        <v>7.297</v>
      </c>
      <c r="I744" s="111">
        <f t="shared" si="313"/>
        <v>7.297</v>
      </c>
      <c r="J744" s="133">
        <v>0.15</v>
      </c>
      <c r="K744" s="111">
        <f t="shared" si="314"/>
        <v>3.37</v>
      </c>
      <c r="L744" s="111">
        <f t="shared" si="315"/>
        <v>4.048228999999999</v>
      </c>
      <c r="M744" s="133">
        <v>77</v>
      </c>
      <c r="N744" s="131">
        <f t="shared" si="316"/>
        <v>3.9269999999999996</v>
      </c>
      <c r="O744" s="131">
        <v>60.668</v>
      </c>
      <c r="P744" s="133">
        <v>3.248771</v>
      </c>
      <c r="Q744" s="132">
        <f t="shared" si="317"/>
        <v>9.375</v>
      </c>
      <c r="R744" s="132">
        <f t="shared" si="318"/>
        <v>210.625</v>
      </c>
      <c r="S744" s="132">
        <f t="shared" si="319"/>
        <v>253.01431249999996</v>
      </c>
      <c r="T744" s="111">
        <f t="shared" si="320"/>
        <v>3.8982289999999993</v>
      </c>
      <c r="U744" s="111">
        <f t="shared" si="321"/>
        <v>0.6782289999999995</v>
      </c>
      <c r="V744" s="132">
        <f t="shared" si="322"/>
        <v>-16.332</v>
      </c>
    </row>
    <row r="745" spans="1:22" ht="13.5" thickBot="1">
      <c r="A745" s="51"/>
      <c r="B745" s="21">
        <v>253</v>
      </c>
      <c r="C745" s="74" t="s">
        <v>773</v>
      </c>
      <c r="D745" s="117">
        <v>3</v>
      </c>
      <c r="E745" s="117">
        <v>1920</v>
      </c>
      <c r="F745" s="28">
        <v>135.03</v>
      </c>
      <c r="G745" s="28">
        <v>135.03</v>
      </c>
      <c r="H745" s="315">
        <v>0.358</v>
      </c>
      <c r="I745" s="28">
        <f t="shared" si="313"/>
        <v>0.358</v>
      </c>
      <c r="J745" s="315">
        <v>0.03</v>
      </c>
      <c r="K745" s="28">
        <f t="shared" si="314"/>
        <v>0.10299999999999998</v>
      </c>
      <c r="L745" s="28">
        <f t="shared" si="315"/>
        <v>0.30445</v>
      </c>
      <c r="M745" s="315">
        <v>5</v>
      </c>
      <c r="N745" s="316">
        <f>M745*0.051</f>
        <v>0.255</v>
      </c>
      <c r="O745" s="316">
        <v>1</v>
      </c>
      <c r="P745" s="315">
        <v>0.05355</v>
      </c>
      <c r="Q745" s="317">
        <f t="shared" si="317"/>
        <v>10</v>
      </c>
      <c r="R745" s="317">
        <f t="shared" si="318"/>
        <v>34.33333333333333</v>
      </c>
      <c r="S745" s="317">
        <f t="shared" si="319"/>
        <v>101.48333333333333</v>
      </c>
      <c r="T745" s="318">
        <f t="shared" si="320"/>
        <v>0.27444999999999997</v>
      </c>
      <c r="U745" s="318">
        <f t="shared" si="321"/>
        <v>0.20145000000000002</v>
      </c>
      <c r="V745" s="320">
        <f t="shared" si="322"/>
        <v>-4</v>
      </c>
    </row>
    <row r="746" spans="1:22" ht="12.75">
      <c r="A746" s="5"/>
      <c r="B746" s="6"/>
      <c r="C746" s="5"/>
      <c r="T746" s="319"/>
      <c r="U746" s="319"/>
      <c r="V746" s="319"/>
    </row>
    <row r="747" spans="1:3" ht="12.75">
      <c r="A747" s="5"/>
      <c r="B747" s="5"/>
      <c r="C747" s="5"/>
    </row>
    <row r="748" spans="1:3" ht="12.75">
      <c r="A748" s="5"/>
      <c r="B748" s="5"/>
      <c r="C748" s="5"/>
    </row>
  </sheetData>
  <sheetProtection/>
  <mergeCells count="16">
    <mergeCell ref="D1:V1"/>
    <mergeCell ref="A399:A492"/>
    <mergeCell ref="A493:A745"/>
    <mergeCell ref="A5:A288"/>
    <mergeCell ref="A289:A398"/>
    <mergeCell ref="T2:T3"/>
    <mergeCell ref="A2:A4"/>
    <mergeCell ref="B2:B4"/>
    <mergeCell ref="C2:C4"/>
    <mergeCell ref="D2:D3"/>
    <mergeCell ref="U2:U3"/>
    <mergeCell ref="V2:V3"/>
    <mergeCell ref="E2:E3"/>
    <mergeCell ref="F2:F3"/>
    <mergeCell ref="G2:G3"/>
    <mergeCell ref="H2:P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Mantas PAULAUSKAS</dc:creator>
  <cp:keywords/>
  <dc:description/>
  <cp:lastModifiedBy>MPaulauskas</cp:lastModifiedBy>
  <cp:lastPrinted>2008-11-13T09:10:59Z</cp:lastPrinted>
  <dcterms:created xsi:type="dcterms:W3CDTF">2007-12-03T08:09:16Z</dcterms:created>
  <dcterms:modified xsi:type="dcterms:W3CDTF">2011-09-28T07:41:40Z</dcterms:modified>
  <cp:category/>
  <cp:version/>
  <cp:contentType/>
  <cp:contentStatus/>
</cp:coreProperties>
</file>